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puenros\Desktop\OTROS INGRESOS\PRESUPUESTO 2025\CD CONGRESO\"/>
    </mc:Choice>
  </mc:AlternateContent>
  <bookViews>
    <workbookView xWindow="0" yWindow="0" windowWidth="20490" windowHeight="6530" tabRatio="881" firstSheet="5" activeTab="7"/>
  </bookViews>
  <sheets>
    <sheet name="Formato 7a A1 miles" sheetId="15" state="hidden" r:id="rId1"/>
    <sheet name="Formato 7b A1 INICIA miles" sheetId="16" state="hidden" r:id="rId2"/>
    <sheet name="Formato 7b A1 1A MOD miles" sheetId="17" state="hidden" r:id="rId3"/>
    <sheet name="Formato 7c A1 miles" sheetId="18" state="hidden" r:id="rId4"/>
    <sheet name="Formato 7d A1 miles" sheetId="19" state="hidden" r:id="rId5"/>
    <sheet name="Formato 7a A1" sheetId="1" r:id="rId6"/>
    <sheet name="Formato 7c A1" sheetId="3" r:id="rId7"/>
    <sheet name="CONAC 2" sheetId="22" r:id="rId8"/>
    <sheet name="CONAC 3" sheetId="21" r:id="rId9"/>
  </sheets>
  <definedNames>
    <definedName name="_xlnm.Print_Area" localSheetId="0">'Formato 7a A1 miles'!$B$1:$D$38</definedName>
    <definedName name="_xlnm.Print_Area" localSheetId="1">'Formato 7b A1 INICIA miles'!$B$1:$D$30</definedName>
    <definedName name="_xlnm.Print_Area" localSheetId="3">'Formato 7c A1 miles'!$B$1:$H$36</definedName>
    <definedName name="_xlnm.Print_Area" localSheetId="4">'Formato 7d A1 miles'!$B$1:$H$28</definedName>
  </definedNames>
  <calcPr calcId="162913"/>
</workbook>
</file>

<file path=xl/calcChain.xml><?xml version="1.0" encoding="utf-8"?>
<calcChain xmlns="http://schemas.openxmlformats.org/spreadsheetml/2006/main">
  <c r="C59" i="22" l="1"/>
  <c r="C58" i="22"/>
  <c r="C57" i="22"/>
  <c r="C56" i="22"/>
  <c r="C55" i="22"/>
  <c r="C53" i="22"/>
  <c r="D48" i="22"/>
  <c r="C44" i="22"/>
  <c r="O43" i="22"/>
  <c r="N43" i="22"/>
  <c r="M43" i="22"/>
  <c r="L43" i="22"/>
  <c r="K43" i="22"/>
  <c r="J43" i="22"/>
  <c r="I43" i="22"/>
  <c r="H43" i="22"/>
  <c r="G43" i="22"/>
  <c r="F43" i="22"/>
  <c r="E43" i="22"/>
  <c r="C43" i="22" s="1"/>
  <c r="D43" i="22"/>
  <c r="C35" i="22"/>
  <c r="C34" i="22"/>
  <c r="C33" i="22"/>
  <c r="C29" i="22"/>
  <c r="C14" i="22"/>
  <c r="C9" i="22"/>
  <c r="C8" i="22"/>
  <c r="D7" i="22"/>
  <c r="E7" i="22"/>
  <c r="F7" i="22"/>
  <c r="G7" i="22"/>
  <c r="H7" i="22"/>
  <c r="I7" i="22"/>
  <c r="J7" i="22"/>
  <c r="K7" i="22"/>
  <c r="L7" i="22"/>
  <c r="M7" i="22"/>
  <c r="N7" i="22"/>
  <c r="C18" i="22"/>
  <c r="C24" i="22"/>
  <c r="D29" i="22"/>
  <c r="E29" i="22"/>
  <c r="F29" i="22"/>
  <c r="G29" i="22"/>
  <c r="H29" i="22"/>
  <c r="I29" i="22"/>
  <c r="J29" i="22"/>
  <c r="K29" i="22"/>
  <c r="L29" i="22"/>
  <c r="M29" i="22"/>
  <c r="N29" i="22"/>
  <c r="D38" i="22"/>
  <c r="E38" i="22"/>
  <c r="F38" i="22"/>
  <c r="G38" i="22"/>
  <c r="H38" i="22"/>
  <c r="I38" i="22"/>
  <c r="J38" i="22"/>
  <c r="K38" i="22"/>
  <c r="L38" i="22"/>
  <c r="M38" i="22"/>
  <c r="N38" i="22"/>
  <c r="C39" i="22"/>
  <c r="E48" i="22"/>
  <c r="F48" i="22"/>
  <c r="G48" i="22"/>
  <c r="H48" i="22"/>
  <c r="I48" i="22"/>
  <c r="J48" i="22"/>
  <c r="K48" i="22"/>
  <c r="L48" i="22"/>
  <c r="M48" i="22"/>
  <c r="N48" i="22"/>
  <c r="D54" i="22"/>
  <c r="E54" i="22"/>
  <c r="F54" i="22"/>
  <c r="G54" i="22"/>
  <c r="H54" i="22"/>
  <c r="I54" i="22"/>
  <c r="J54" i="22"/>
  <c r="K54" i="22"/>
  <c r="L54" i="22"/>
  <c r="M54" i="22"/>
  <c r="N54" i="22"/>
  <c r="C67" i="22"/>
  <c r="M6" i="22" l="1"/>
  <c r="E6" i="22"/>
  <c r="N6" i="22"/>
  <c r="F6" i="22"/>
  <c r="L6" i="22"/>
  <c r="D6" i="22"/>
  <c r="G6" i="22"/>
  <c r="K6" i="22"/>
  <c r="J6" i="22"/>
  <c r="I6" i="22"/>
  <c r="H6" i="22"/>
  <c r="G30" i="3" l="1"/>
  <c r="H22" i="3"/>
  <c r="H21" i="3"/>
  <c r="H20" i="3"/>
  <c r="H18" i="3"/>
  <c r="H15" i="3"/>
  <c r="H14" i="3"/>
  <c r="H6" i="3"/>
  <c r="G20" i="3" l="1"/>
  <c r="G18" i="3"/>
  <c r="G6" i="3" s="1"/>
  <c r="C20" i="1"/>
  <c r="O54" i="22" l="1"/>
  <c r="C54" i="22" s="1"/>
  <c r="O48" i="22"/>
  <c r="C48" i="22" s="1"/>
  <c r="P48" i="22"/>
  <c r="Q48" i="22"/>
  <c r="H30" i="3" l="1"/>
  <c r="D27" i="1" l="1"/>
  <c r="D24" i="1"/>
  <c r="D23" i="1"/>
  <c r="D20" i="1"/>
  <c r="D17" i="1"/>
  <c r="D16" i="1"/>
  <c r="D14" i="1"/>
  <c r="D13" i="1"/>
  <c r="D12" i="1"/>
  <c r="C22" i="1"/>
  <c r="D9" i="1" l="1"/>
  <c r="O38" i="22" l="1"/>
  <c r="C38" i="22" s="1"/>
  <c r="C6" i="22" s="1"/>
  <c r="P38" i="22"/>
  <c r="Q38" i="22"/>
  <c r="O29" i="22"/>
  <c r="O7" i="22"/>
  <c r="C7" i="22" s="1"/>
  <c r="O6" i="22" l="1"/>
  <c r="C8" i="1" l="1"/>
  <c r="D22" i="1" l="1"/>
  <c r="D8" i="1"/>
  <c r="D32" i="1" l="1"/>
  <c r="C32" i="1"/>
  <c r="H24" i="18" l="1"/>
  <c r="G24" i="18"/>
  <c r="H23" i="18"/>
  <c r="G23" i="18"/>
  <c r="H22" i="18"/>
  <c r="G22" i="18"/>
  <c r="H16" i="18"/>
  <c r="G16" i="18"/>
  <c r="C26" i="15" l="1"/>
  <c r="C25" i="15"/>
  <c r="C24" i="15"/>
  <c r="C18" i="15"/>
  <c r="G38" i="18"/>
  <c r="H25" i="19"/>
  <c r="H24" i="19"/>
  <c r="G24" i="19"/>
  <c r="H23" i="19"/>
  <c r="G23" i="19"/>
  <c r="H22" i="19"/>
  <c r="H21" i="19"/>
  <c r="H20" i="19"/>
  <c r="H19" i="19"/>
  <c r="H18" i="19"/>
  <c r="H17" i="19"/>
  <c r="H7" i="19"/>
  <c r="H8" i="19"/>
  <c r="H9" i="19"/>
  <c r="H10" i="19"/>
  <c r="H11" i="19"/>
  <c r="G12" i="19"/>
  <c r="H12" i="19"/>
  <c r="G13" i="19"/>
  <c r="H13" i="19"/>
  <c r="H14" i="19"/>
  <c r="H6" i="19"/>
  <c r="H16" i="19" l="1"/>
  <c r="H5" i="19"/>
  <c r="H27" i="19" s="1"/>
  <c r="G27" i="18" l="1"/>
  <c r="G25" i="18"/>
  <c r="G18" i="18"/>
  <c r="G17" i="18"/>
  <c r="G15" i="18"/>
  <c r="G8" i="18"/>
  <c r="G9" i="18"/>
  <c r="G10" i="18"/>
  <c r="G11" i="18"/>
  <c r="G12" i="18"/>
  <c r="G13" i="18"/>
  <c r="G7" i="18"/>
  <c r="G21" i="18" l="1"/>
  <c r="G14" i="18" l="1"/>
  <c r="G6" i="18" s="1"/>
  <c r="G20" i="18"/>
  <c r="H25" i="18"/>
  <c r="H18" i="18"/>
  <c r="H17" i="18"/>
  <c r="H15" i="18"/>
  <c r="H8" i="18"/>
  <c r="H9" i="18"/>
  <c r="H10" i="18"/>
  <c r="H11" i="18"/>
  <c r="H12" i="18"/>
  <c r="H13" i="18"/>
  <c r="H7" i="18"/>
  <c r="H31" i="19"/>
  <c r="H32" i="19" s="1"/>
  <c r="G20" i="19"/>
  <c r="G18" i="19" l="1"/>
  <c r="G17" i="19"/>
  <c r="G25" i="19"/>
  <c r="G21" i="19"/>
  <c r="H38" i="18"/>
  <c r="G30" i="18"/>
  <c r="G39" i="18" s="1"/>
  <c r="G19" i="19"/>
  <c r="G6" i="19"/>
  <c r="G14" i="19"/>
  <c r="G10" i="19"/>
  <c r="G9" i="19"/>
  <c r="G7" i="19"/>
  <c r="G8" i="19"/>
  <c r="G11" i="19"/>
  <c r="G31" i="19"/>
  <c r="C11" i="15"/>
  <c r="C10" i="15"/>
  <c r="C15" i="15"/>
  <c r="H21" i="18" l="1"/>
  <c r="H20" i="18" s="1"/>
  <c r="H14" i="18"/>
  <c r="K14" i="18" s="1"/>
  <c r="C27" i="15"/>
  <c r="G5" i="19"/>
  <c r="C13" i="15"/>
  <c r="G22" i="19"/>
  <c r="G16" i="19" s="1"/>
  <c r="G27" i="19" s="1"/>
  <c r="G32" i="19" s="1"/>
  <c r="C17" i="15"/>
  <c r="C12" i="15"/>
  <c r="H6" i="18" l="1"/>
  <c r="H30" i="18" s="1"/>
  <c r="H39" i="18" s="1"/>
  <c r="C9" i="15"/>
  <c r="C20" i="15"/>
  <c r="C19" i="15"/>
  <c r="C14" i="15"/>
  <c r="C40" i="15"/>
  <c r="C23" i="15"/>
  <c r="C22" i="15" s="1"/>
  <c r="C32" i="16" l="1"/>
  <c r="C16" i="15"/>
  <c r="C8" i="15" s="1"/>
  <c r="C32" i="15" s="1"/>
  <c r="C32" i="17"/>
  <c r="C13" i="17"/>
  <c r="E2" i="16" l="1"/>
  <c r="I2" i="17"/>
  <c r="D20" i="15"/>
  <c r="E2" i="15"/>
  <c r="D32" i="15" s="1"/>
  <c r="D15" i="17"/>
  <c r="C15" i="17"/>
  <c r="D11" i="16"/>
  <c r="C11" i="16"/>
  <c r="D16" i="17"/>
  <c r="C16" i="17"/>
  <c r="D21" i="16"/>
  <c r="C21" i="16"/>
  <c r="D22" i="17"/>
  <c r="C22" i="17"/>
  <c r="D22" i="16"/>
  <c r="C22" i="16"/>
  <c r="D27" i="17"/>
  <c r="C27" i="17"/>
  <c r="D10" i="17"/>
  <c r="C10" i="17"/>
  <c r="D12" i="16"/>
  <c r="C12" i="16"/>
  <c r="D11" i="15"/>
  <c r="D13" i="15"/>
  <c r="D11" i="17"/>
  <c r="C11" i="17"/>
  <c r="D15" i="16"/>
  <c r="C15" i="16"/>
  <c r="D12" i="17"/>
  <c r="C12" i="17"/>
  <c r="D10" i="16"/>
  <c r="C10" i="16"/>
  <c r="D9" i="16"/>
  <c r="C9" i="16"/>
  <c r="D23" i="17"/>
  <c r="C23" i="17"/>
  <c r="D27" i="16"/>
  <c r="C27" i="16"/>
  <c r="D16" i="16"/>
  <c r="C16" i="16"/>
  <c r="D24" i="16"/>
  <c r="C24" i="16"/>
  <c r="D25" i="17"/>
  <c r="C25" i="17"/>
  <c r="D8" i="17"/>
  <c r="C8" i="17"/>
  <c r="D14" i="16"/>
  <c r="C14" i="16"/>
  <c r="D9" i="17"/>
  <c r="C9" i="17"/>
  <c r="D13" i="16"/>
  <c r="C13" i="16"/>
  <c r="D19" i="17"/>
  <c r="C19" i="17"/>
  <c r="D23" i="16"/>
  <c r="C23" i="16"/>
  <c r="D24" i="17"/>
  <c r="C24" i="17"/>
  <c r="C41" i="15"/>
  <c r="D20" i="17"/>
  <c r="C20" i="17"/>
  <c r="D20" i="16"/>
  <c r="C20" i="16"/>
  <c r="D21" i="17"/>
  <c r="C21" i="17"/>
  <c r="D25" i="16"/>
  <c r="C25" i="16"/>
  <c r="D26" i="17"/>
  <c r="C26" i="17"/>
  <c r="D26" i="16"/>
  <c r="C26" i="16"/>
  <c r="D8" i="16"/>
  <c r="D7" i="16" s="1"/>
  <c r="C8" i="16"/>
  <c r="D14" i="17"/>
  <c r="C14" i="17"/>
  <c r="D19" i="16"/>
  <c r="D18" i="16" s="1"/>
  <c r="D29" i="16" s="1"/>
  <c r="C19" i="16"/>
  <c r="D13" i="17"/>
  <c r="D18" i="15" l="1"/>
  <c r="D9" i="15"/>
  <c r="D17" i="15"/>
  <c r="D16" i="15"/>
  <c r="D27" i="15"/>
  <c r="D19" i="15"/>
  <c r="D26" i="15"/>
  <c r="D12" i="15"/>
  <c r="D24" i="15"/>
  <c r="D14" i="15"/>
  <c r="D15" i="15"/>
  <c r="D10" i="15"/>
  <c r="D25" i="15"/>
  <c r="C18" i="16"/>
  <c r="C7" i="16"/>
  <c r="C18" i="17"/>
  <c r="C7" i="17"/>
  <c r="D18" i="17"/>
  <c r="D7" i="17"/>
  <c r="D23" i="15"/>
  <c r="D22" i="15" l="1"/>
  <c r="D8" i="15"/>
  <c r="D29" i="17"/>
  <c r="C29" i="17"/>
  <c r="C33" i="17" s="1"/>
  <c r="C29" i="16"/>
  <c r="C33" i="16" s="1"/>
</calcChain>
</file>

<file path=xl/sharedStrings.xml><?xml version="1.0" encoding="utf-8"?>
<sst xmlns="http://schemas.openxmlformats.org/spreadsheetml/2006/main" count="391" uniqueCount="200">
  <si>
    <t>Proyecciones de Ingresos - LDF</t>
  </si>
  <si>
    <t>(PESOS)</t>
  </si>
  <si>
    <t xml:space="preserve">(CIFRAS NOMINALES) </t>
  </si>
  <si>
    <t>Concepto (b)</t>
  </si>
  <si>
    <t>Año 2 (d)</t>
  </si>
  <si>
    <t>Año 3 (d)</t>
  </si>
  <si>
    <t>Año 4 (d)</t>
  </si>
  <si>
    <t>Año 5 (d)</t>
  </si>
  <si>
    <t>1.   Ingresos de Libre Disposición (1=A+B+C+D+E+F+G+H+I+J+K+L)</t>
  </si>
  <si>
    <t>A.     Impuestos</t>
  </si>
  <si>
    <t>B.     Cuotas y Aportaciones de Seguridad Social</t>
  </si>
  <si>
    <t>C.    Contribuciones de Mejoras</t>
  </si>
  <si>
    <t>D.    Derechos</t>
  </si>
  <si>
    <t>E.     Productos</t>
  </si>
  <si>
    <t>F.     Aprovechamientos</t>
  </si>
  <si>
    <t>G.    Ingresos por Ventas de Bienes y Servicios</t>
  </si>
  <si>
    <t>H.    Participaciones</t>
  </si>
  <si>
    <t>I.      Incentivos Derivados de la Colaboración Fiscal</t>
  </si>
  <si>
    <t>J.     Transferencias</t>
  </si>
  <si>
    <t>K.     Convenios</t>
  </si>
  <si>
    <t>L.     Otros Ingresos de Libre Disposición</t>
  </si>
  <si>
    <t>2.   Transferencias Federales Etiquetadas (2=A+B+C+D+E)</t>
  </si>
  <si>
    <t>A.     Aportaciones</t>
  </si>
  <si>
    <t>B.    Convenios</t>
  </si>
  <si>
    <t>C.    Fondos Distintos de Aportaciones</t>
  </si>
  <si>
    <t>D.    Transferencias, Subsidios y Subvenciones, y Pensiones y Jubilaciones</t>
  </si>
  <si>
    <t>E.    Otras Transferencias Federales Etiquetadas</t>
  </si>
  <si>
    <t>3.   Ingresos Derivados de Financiamientos (3=A)</t>
  </si>
  <si>
    <t>A.    Ingresos Derivados de Financiamientos</t>
  </si>
  <si>
    <t>4.   Total de Ingresos Proyectados (4=1+2+3)</t>
  </si>
  <si>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</si>
  <si>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</si>
  <si>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</si>
  <si>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 (3 = 1 + 2)</t>
  </si>
  <si>
    <t>Proyecciones de Egresos - LDF</t>
  </si>
  <si>
    <t>(CIFRAS NOMINALES)</t>
  </si>
  <si>
    <t>Resultados de Ingresos - LDF</t>
  </si>
  <si>
    <r>
      <t xml:space="preserve">Año 5 </t>
    </r>
    <r>
      <rPr>
        <b/>
        <vertAlign val="superscript"/>
        <sz val="10"/>
        <color theme="1"/>
        <rFont val="Calibri"/>
        <family val="2"/>
        <scheme val="minor"/>
      </rPr>
      <t xml:space="preserve">1 </t>
    </r>
    <r>
      <rPr>
        <b/>
        <sz val="10"/>
        <color theme="1"/>
        <rFont val="Calibri"/>
        <family val="2"/>
        <scheme val="minor"/>
      </rPr>
      <t>(c)</t>
    </r>
  </si>
  <si>
    <r>
      <t xml:space="preserve">Año 4 </t>
    </r>
    <r>
      <rPr>
        <b/>
        <vertAlign val="superscript"/>
        <sz val="10"/>
        <color theme="1"/>
        <rFont val="Calibri"/>
        <family val="2"/>
        <scheme val="minor"/>
      </rPr>
      <t xml:space="preserve">1 </t>
    </r>
    <r>
      <rPr>
        <b/>
        <sz val="10"/>
        <color theme="1"/>
        <rFont val="Calibri"/>
        <family val="2"/>
        <scheme val="minor"/>
      </rPr>
      <t>(c)</t>
    </r>
  </si>
  <si>
    <r>
      <t xml:space="preserve">Año 3 </t>
    </r>
    <r>
      <rPr>
        <b/>
        <vertAlign val="superscript"/>
        <sz val="10"/>
        <color theme="1"/>
        <rFont val="Calibri"/>
        <family val="2"/>
        <scheme val="minor"/>
      </rPr>
      <t xml:space="preserve">1 </t>
    </r>
    <r>
      <rPr>
        <b/>
        <sz val="10"/>
        <color theme="1"/>
        <rFont val="Calibri"/>
        <family val="2"/>
        <scheme val="minor"/>
      </rPr>
      <t>(c)</t>
    </r>
  </si>
  <si>
    <r>
      <t xml:space="preserve">Año 2 </t>
    </r>
    <r>
      <rPr>
        <b/>
        <vertAlign val="superscript"/>
        <sz val="10"/>
        <color theme="1"/>
        <rFont val="Calibri"/>
        <family val="2"/>
        <scheme val="minor"/>
      </rPr>
      <t xml:space="preserve">1 </t>
    </r>
    <r>
      <rPr>
        <b/>
        <sz val="10"/>
        <color theme="1"/>
        <rFont val="Calibri"/>
        <family val="2"/>
        <scheme val="minor"/>
      </rPr>
      <t>(c)</t>
    </r>
  </si>
  <si>
    <t>1.  Ingresos de Libre Disposición (1=A+B+C+D+E+F+G+H+I+J+K+L)</t>
  </si>
  <si>
    <t>A.    Impuestos</t>
  </si>
  <si>
    <t>B.    Cuotas y Aportaciones de Seguridad Social</t>
  </si>
  <si>
    <t>E.    Productos</t>
  </si>
  <si>
    <t>F.    Aprovechamientos</t>
  </si>
  <si>
    <t>I.     Incentivos Derivados de la Colaboración Fiscal</t>
  </si>
  <si>
    <t xml:space="preserve">J.     Transferencias </t>
  </si>
  <si>
    <t>K.    Convenios</t>
  </si>
  <si>
    <r>
      <t>2.  Transferencias Federales Etiquetadas</t>
    </r>
    <r>
      <rPr>
        <b/>
        <vertAlign val="superscript"/>
        <sz val="10"/>
        <color theme="1"/>
        <rFont val="Calibri"/>
        <family val="2"/>
        <scheme val="minor"/>
      </rPr>
      <t xml:space="preserve"> </t>
    </r>
    <r>
      <rPr>
        <b/>
        <sz val="10"/>
        <color theme="1"/>
        <rFont val="Calibri"/>
        <family val="2"/>
        <scheme val="minor"/>
      </rPr>
      <t>(2=A+B+C+D+E)</t>
    </r>
  </si>
  <si>
    <t>A.    Aportaciones</t>
  </si>
  <si>
    <t>3.  Ingresos Derivados de Financiamientos (3=A)</t>
  </si>
  <si>
    <t>A. Ingresos Derivados de Financiamientos</t>
  </si>
  <si>
    <t>4.  Total de Resultados de Ingresos (4=1+2+3)</t>
  </si>
  <si>
    <t>Resultados de Egresos - LDF</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</si>
  <si>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</si>
  <si>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</si>
  <si>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</si>
  <si>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</si>
  <si>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</si>
  <si>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</si>
  <si>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</si>
  <si>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 xml:space="preserve">H.    Participaciones y Aportaciones </t>
  </si>
  <si>
    <t>I.      Deuda Pública</t>
  </si>
  <si>
    <t>2.  Gasto Etiquetado (2=A+B+C+D+E+F+G+H+I)</t>
  </si>
  <si>
    <t>H.    Participaciones y Aportaciones</t>
  </si>
  <si>
    <t>3.  Total del Resultado de Egresos (3=1+2)</t>
  </si>
  <si>
    <t>1000GE</t>
  </si>
  <si>
    <t>2000GE</t>
  </si>
  <si>
    <t>3000GE</t>
  </si>
  <si>
    <t>4000GE</t>
  </si>
  <si>
    <t>5000GE</t>
  </si>
  <si>
    <t>6000GE</t>
  </si>
  <si>
    <t>7000GE</t>
  </si>
  <si>
    <t>8000GE</t>
  </si>
  <si>
    <t>9000GE</t>
  </si>
  <si>
    <t>1000GNE</t>
  </si>
  <si>
    <t>2000GNE</t>
  </si>
  <si>
    <t>3000GNE</t>
  </si>
  <si>
    <t>4000GNE</t>
  </si>
  <si>
    <t>5000GNE</t>
  </si>
  <si>
    <t>6000GNE</t>
  </si>
  <si>
    <t>7000GNE</t>
  </si>
  <si>
    <t>8000GNE</t>
  </si>
  <si>
    <t>9000GNE</t>
  </si>
  <si>
    <t>FACTOR DE PROYECCION</t>
  </si>
  <si>
    <r>
      <t>1.  Gasto No Etiquetado</t>
    </r>
    <r>
      <rPr>
        <sz val="10"/>
        <color theme="1"/>
        <rFont val="Calibri"/>
        <family val="2"/>
        <scheme val="minor"/>
      </rPr>
      <t xml:space="preserve"> </t>
    </r>
    <r>
      <rPr>
        <b/>
        <sz val="10"/>
        <color theme="1"/>
        <rFont val="Calibri"/>
        <family val="2"/>
        <scheme val="minor"/>
      </rPr>
      <t>(1=A+B+C+D+E+F+G+H+I)</t>
    </r>
  </si>
  <si>
    <t>3.  Total de Egresos Proyectados (3 = 1 + 2)</t>
  </si>
  <si>
    <t>PPTO DE EGRESOS</t>
  </si>
  <si>
    <t>DIFERENCIA</t>
  </si>
  <si>
    <r>
      <t>1.</t>
    </r>
    <r>
      <rPr>
        <sz val="10"/>
        <color theme="1"/>
        <rFont val="Calibri"/>
        <family val="2"/>
        <scheme val="minor"/>
      </rPr>
      <t>  Gasto No Etiquetado (1=A+B+C+D+E+F+G+H+I)</t>
    </r>
  </si>
  <si>
    <r>
      <t>2.</t>
    </r>
    <r>
      <rPr>
        <sz val="10"/>
        <color theme="1"/>
        <rFont val="Calibri"/>
        <family val="2"/>
        <scheme val="minor"/>
      </rPr>
      <t>  Gasto Etiquetado (2=A+B+C+D+E+F+G+H+I)</t>
    </r>
  </si>
  <si>
    <r>
      <t>3.</t>
    </r>
    <r>
      <rPr>
        <sz val="10"/>
        <color theme="1"/>
        <rFont val="Calibri"/>
        <family val="2"/>
        <scheme val="minor"/>
      </rPr>
      <t>  Total de Egresos Proyectados (3 = 1 + 2)</t>
    </r>
  </si>
  <si>
    <t>PPTO 1ERA MOD</t>
  </si>
  <si>
    <t>Concepto</t>
  </si>
  <si>
    <t>04430001</t>
  </si>
  <si>
    <t>04430003</t>
  </si>
  <si>
    <t>04430005</t>
  </si>
  <si>
    <t>04440007</t>
  </si>
  <si>
    <t>04440010</t>
  </si>
  <si>
    <t>04440011</t>
  </si>
  <si>
    <t>04440012</t>
  </si>
  <si>
    <t>04440001</t>
  </si>
  <si>
    <t>04440005</t>
  </si>
  <si>
    <t>04440013</t>
  </si>
  <si>
    <t>2019</t>
  </si>
  <si>
    <t>PPTO DE INGRESOS</t>
  </si>
  <si>
    <t>04430008</t>
  </si>
  <si>
    <t>04410012</t>
  </si>
  <si>
    <t>MUNICIPIO DE SAN PEDRO GARZA GARCIA</t>
  </si>
  <si>
    <t>(MILES DE PESOS)</t>
  </si>
  <si>
    <t>Preguntas / apartados</t>
  </si>
  <si>
    <t>Consideraciones</t>
  </si>
  <si>
    <t>¿Qué es la Ley de Ingresos y cuál es su importancia?</t>
  </si>
  <si>
    <t>¿De dónde obtienen los gobiernos sus ingresos?</t>
  </si>
  <si>
    <t>Las distintas fuentes de ingresos con las que cuenta el Municipio, pueden agruparse en 2 grandes rubros: los Ingresos Propios, que son lo que se generan de manera directa (Impuestos, Derechos, Contribuciones de Mejoras, Productos y Aprovechamientos), y los Ingresos que provienen de algún ordenamiento federal y/o estatal (Participaciones Federales y Estatales, Aportaciones, Convenios, etc.)</t>
  </si>
  <si>
    <t>¿Qué pueden hacer los ciudadanos?</t>
  </si>
  <si>
    <t>El ciudadano cuenta con herramientas legales para poder conocer el accionar del Municipio en materia recaudatoria, así como conocer los distintos medios a través de los cuales puede contribuir a que el Municipio cuente con los recursos suficientes para seguir ofreciendo servicios de calidad a sus ciudadanos.</t>
  </si>
  <si>
    <t>Formato de Iniciativa de Ley de Ingresos Armonizada:</t>
  </si>
  <si>
    <t>Municipio de San Pedro Garza García, Nuevo León</t>
  </si>
  <si>
    <t>(Cantidades en pesos)</t>
  </si>
  <si>
    <t>Anual</t>
  </si>
  <si>
    <t>Enero</t>
  </si>
  <si>
    <t>Febrero</t>
  </si>
  <si>
    <t>Marzo</t>
  </si>
  <si>
    <t>Abril</t>
  </si>
  <si>
    <t>Mayo</t>
  </si>
  <si>
    <t>Junio</t>
  </si>
  <si>
    <t>Julio</t>
  </si>
  <si>
    <t>Agosto</t>
  </si>
  <si>
    <t>Septiembre</t>
  </si>
  <si>
    <t>Octubre</t>
  </si>
  <si>
    <t>Noviembre</t>
  </si>
  <si>
    <t>Diciembre</t>
  </si>
  <si>
    <t>CRI</t>
  </si>
  <si>
    <t>Total</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</si>
  <si>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</si>
  <si>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</si>
  <si>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</si>
  <si>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</si>
  <si>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</si>
  <si>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</si>
  <si>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</si>
  <si>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t>
  </si>
  <si>
    <t>Otros Impuestos</t>
  </si>
  <si>
    <t>Impuestos no comprendidos en las fracciones de la Ley de Ingresos causadas en</t>
  </si>
  <si>
    <t>ejercicios fiscales anteriores pendientes de liquidación o pago</t>
  </si>
  <si>
    <t>Cuotas y Aportaciones de seguridad social</t>
  </si>
  <si>
    <t>Aportaciones para Fondos de Vivienda</t>
  </si>
  <si>
    <t>Cuotas para el Seguro Social</t>
  </si>
  <si>
    <t>Cuotas de Ahorro para el Retiro</t>
  </si>
  <si>
    <t>Otras Cuotas y Aportaciones para la seguridad social</t>
  </si>
  <si>
    <t>Contribuciones de mejoras</t>
  </si>
  <si>
    <t>Contribución de mejoras por obras públicas</t>
  </si>
  <si>
    <t>Contribuciones de Mejoras no comprendidas en las fracciones de la Ley de</t>
  </si>
  <si>
    <t>Ingresos causadas en ejercicios fiscales anteriores pendientes de liquidación o</t>
  </si>
  <si>
    <t>pago</t>
  </si>
  <si>
    <t>Derechos</t>
  </si>
  <si>
    <t>Derechos por el uso, goce, aprovechamiento o explotación de bienes de dominio</t>
  </si>
  <si>
    <t>público</t>
  </si>
  <si>
    <t>Derechos a los hidrocarburos</t>
  </si>
  <si>
    <t>Derechos por prestación de servicios</t>
  </si>
  <si>
    <t>Otros Derechos</t>
  </si>
  <si>
    <t>Derechos no comprendidos en las fracciones de la Ley de Ingresos causadas en</t>
  </si>
  <si>
    <t>Productos</t>
  </si>
  <si>
    <t>Productos de tipo corriente</t>
  </si>
  <si>
    <t>Productos de capital</t>
  </si>
  <si>
    <t>Productos no comprendidos en las fracciones de la Ley de Ingresos causadas en</t>
  </si>
  <si>
    <t>Aprovechamientos</t>
  </si>
  <si>
    <t>Aprovechamientos de tipo corriente</t>
  </si>
  <si>
    <t>Aprovechamientos de capital</t>
  </si>
  <si>
    <t>Aprovechamientos no comprendidos en las fracciones de la Ley de Ingresos</t>
  </si>
  <si>
    <t>causadas en ejercicios fiscales anteriores pendientes de liquidación o pago</t>
  </si>
  <si>
    <t>Ingresos por ventas de bienes y servicios</t>
  </si>
  <si>
    <t>Ingresos por ventas de bienes y servicios de organismos descentralizados</t>
  </si>
  <si>
    <t>Ingresos de operación de entidades paraestatales empresariales</t>
  </si>
  <si>
    <t>Ingresos por ventas de bienes y servicios producidos en establecimientos del</t>
  </si>
  <si>
    <t>Gobierno Central</t>
  </si>
  <si>
    <t>Participaciones y Aportaciones</t>
  </si>
  <si>
    <t>Participaciones</t>
  </si>
  <si>
    <t>Aportaciones</t>
  </si>
  <si>
    <t>Convenios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</si>
  <si>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</si>
  <si>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</si>
  <si>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</si>
  <si>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</si>
  <si>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</si>
  <si>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</si>
  <si>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análogos</t>
  </si>
  <si>
    <t>Ingresos derivados de Financiamientos</t>
  </si>
  <si>
    <t>Endeudamiento interno</t>
  </si>
  <si>
    <t>Endeudamiento externo</t>
  </si>
  <si>
    <r>
      <t xml:space="preserve">Con fundamento en los artículos 9, fracciones I y IX, 14 y 61, fracción I, último párrafo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emitió la </t>
    </r>
    <r>
      <rPr>
        <b/>
        <sz val="11"/>
        <color theme="1"/>
        <rFont val="Calibri"/>
        <family val="2"/>
        <scheme val="minor"/>
      </rPr>
      <t>Norma para armonizar la presentación de la información adicional a la iniciativa de la Ley de Ingresos.</t>
    </r>
  </si>
  <si>
    <t>2025</t>
  </si>
  <si>
    <t>Incentivos Derivados de la Colaboración Fiscal</t>
  </si>
  <si>
    <t>Fondos Distintos de Aportaciones</t>
  </si>
  <si>
    <t>Otros Ingresos</t>
  </si>
  <si>
    <t>2026</t>
  </si>
  <si>
    <t>Iniciativa de Ley de Ingresos para el Ejercicio Fiscal 2025</t>
  </si>
  <si>
    <t>La ley de Ingresos es el documento jurídico aprobado por el H. Congreso del Estado a iniciativa del C. Gobernador, en el cual se consigna el importe del Ingreso de acuerdo con su naturaleza y cuantía, que debe captar el gobierno estatal en el desempeño de sus funciones en cada ejercicio fiscal.                                         El proyecto de presupuesto de Ingresos para el ejercicio fiscal 2025 representa un resumen de la aplicación de las distintas Leyes Fiscales que regulan al Municipio en materias fiscales-hacendarias, con lo cual se dá certeza sobre los recursos que podrán recaudarse para que a su vez, sirvan para hacerle frente a los compromisos, para con la ciudadanía de San Pedro Garza García, entre otros rubros, el de seguridad pública, servicios públicos, como alumbrado, recoleción de basura, matenimiento de vialidades y parques.                                                                                                                                 Para el ciudadano, es una herramienta de seguimiento ytransparencia sobre el accionar del gobierno local, con lo que se le dan a conocer las distintas fuentes de ingresos con los que cuenta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</si>
</sst>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9" x14ac:knownFonts="1">
    <font>
      <sz val="11"/>
      <color theme="1"/>
      <name val="Calibri"/>
      <family val="2"/>
      <scheme val="minor"/>
    </font>
    <font>
      <b/>
      <sz val="10"/>
      <color theme="1"/>
      <name val="Calibri"/>
      <family val="2"/>
      <scheme val="minor"/>
    </font>
    <font>
      <sz val="10"/>
      <color theme="1"/>
      <name val="Calibri"/>
      <family val="2"/>
      <scheme val="minor"/>
    </font>
    <font>
      <b/>
      <vertAlign val="superscript"/>
      <sz val="10"/>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9"/>
      <color theme="1"/>
      <name val="Calibri"/>
      <family val="2"/>
      <scheme val="minor"/>
    </font>
    <font>
      <sz val="10"/>
      <name val="Arial"/>
      <family val="2"/>
    </font>
    <font>
      <b/>
      <sz val="11"/>
      <name val="Calibri"/>
      <family val="2"/>
      <scheme val="minor"/>
    </font>
    <font>
      <sz val="10"/>
      <color rgb="FFFF0000"/>
      <name val="Calibri"/>
      <family val="2"/>
      <scheme val="minor"/>
    </font>
    <font>
      <i/>
      <sz val="9"/>
      <color theme="1"/>
      <name val="Arial"/>
      <family val="2"/>
    </font>
    <font>
      <sz val="9"/>
      <color theme="1"/>
      <name val="Arial"/>
      <family val="2"/>
    </font>
    <font>
      <b/>
      <sz val="12"/>
      <color theme="1"/>
      <name val="Arial"/>
      <family val="2"/>
    </font>
    <font>
      <sz val="10"/>
      <color theme="1"/>
      <name val="Arial"/>
      <family val="2"/>
    </font>
    <font>
      <b/>
      <sz val="10"/>
      <color theme="1"/>
      <name val="Arial"/>
      <family val="2"/>
    </font>
    <font>
      <b/>
      <sz val="11"/>
      <color theme="1"/>
      <name val="Arial"/>
      <family val="2"/>
    </font>
    <font>
      <sz val="12"/>
      <color theme="1"/>
      <name val="Calibri"/>
      <family val="2"/>
    </font>
    <font>
      <b/>
      <sz val="12"/>
      <color theme="1"/>
      <name val="Calibri"/>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4" fillId="0" borderId="0" applyFont="0" applyFill="0" applyBorder="0" applyAlignment="0" applyProtection="0"/>
    <xf numFmtId="0" fontId="8" fillId="0" borderId="0"/>
    <xf numFmtId="43" fontId="4" fillId="0" borderId="0" applyFont="0" applyFill="0" applyBorder="0" applyAlignment="0" applyProtection="0"/>
  </cellStyleXfs>
  <cellXfs count="170">
    <xf numFmtId="0" fontId="0" fillId="0" borderId="0" xfId="0"/>
    <xf numFmtId="0" fontId="2" fillId="0" borderId="0" xfId="0" applyFont="1"/>
    <xf numFmtId="0" fontId="1" fillId="2" borderId="12" xfId="0" applyFont="1" applyFill="1" applyBorder="1" applyAlignment="1">
      <alignment horizontal="center"/>
    </xf>
    <xf numFmtId="0" fontId="1" fillId="2" borderId="13" xfId="0" applyFont="1" applyFill="1" applyBorder="1" applyAlignment="1">
      <alignment horizontal="center" wrapText="1"/>
    </xf>
    <xf numFmtId="0" fontId="2" fillId="0" borderId="9" xfId="0" applyFont="1" applyFill="1" applyBorder="1" applyAlignment="1">
      <alignment horizontal="justify" vertical="top" wrapText="1"/>
    </xf>
    <xf numFmtId="0" fontId="2" fillId="0" borderId="5" xfId="0" applyFont="1" applyFill="1" applyBorder="1" applyAlignment="1">
      <alignment horizontal="center" vertical="top" wrapText="1"/>
    </xf>
    <xf numFmtId="0" fontId="1" fillId="0" borderId="9" xfId="0" applyFont="1" applyFill="1" applyBorder="1" applyAlignment="1">
      <alignment horizontal="left" vertical="top" wrapText="1" indent="1"/>
    </xf>
    <xf numFmtId="0" fontId="2" fillId="0" borderId="9" xfId="0" applyFont="1" applyFill="1" applyBorder="1" applyAlignment="1">
      <alignment horizontal="left" vertical="top" wrapText="1" indent="3"/>
    </xf>
    <xf numFmtId="0" fontId="1" fillId="0" borderId="9" xfId="0" applyFont="1" applyFill="1" applyBorder="1" applyAlignment="1">
      <alignment horizontal="left" wrapText="1"/>
    </xf>
    <xf numFmtId="0" fontId="2" fillId="0" borderId="9" xfId="0" applyFont="1" applyFill="1" applyBorder="1" applyAlignment="1">
      <alignment horizontal="left" wrapText="1"/>
    </xf>
    <xf numFmtId="0" fontId="2" fillId="0" borderId="7" xfId="0" applyFont="1" applyFill="1" applyBorder="1" applyAlignment="1">
      <alignment horizontal="left" vertical="top" wrapText="1"/>
    </xf>
    <xf numFmtId="0" fontId="2" fillId="0" borderId="8" xfId="0" applyFont="1" applyFill="1" applyBorder="1" applyAlignment="1">
      <alignment horizontal="center" vertical="top" wrapText="1"/>
    </xf>
    <xf numFmtId="0" fontId="1" fillId="0" borderId="9" xfId="0" applyFont="1" applyBorder="1" applyAlignment="1">
      <alignment horizontal="left" vertical="top" wrapText="1" indent="1"/>
    </xf>
    <xf numFmtId="0" fontId="2" fillId="0" borderId="5" xfId="0" applyFont="1" applyBorder="1" applyAlignment="1">
      <alignment horizontal="justify" vertical="top" wrapText="1"/>
    </xf>
    <xf numFmtId="0" fontId="2" fillId="0" borderId="9" xfId="0" applyFont="1" applyBorder="1" applyAlignment="1">
      <alignment horizontal="left" vertical="top" wrapText="1" indent="3"/>
    </xf>
    <xf numFmtId="0" fontId="2" fillId="0" borderId="9" xfId="0" applyFont="1" applyBorder="1" applyAlignment="1">
      <alignment horizontal="justify" vertical="top" wrapText="1"/>
    </xf>
    <xf numFmtId="0" fontId="2" fillId="0" borderId="7" xfId="0" applyFont="1" applyBorder="1" applyAlignment="1">
      <alignment horizontal="justify" vertical="top" wrapText="1"/>
    </xf>
    <xf numFmtId="0" fontId="2" fillId="0" borderId="8" xfId="0" applyFont="1" applyBorder="1" applyAlignment="1">
      <alignment horizontal="justify" vertical="top" wrapText="1"/>
    </xf>
    <xf numFmtId="0" fontId="2" fillId="0" borderId="0" xfId="0" applyFont="1" applyAlignment="1">
      <alignment vertical="center"/>
    </xf>
    <xf numFmtId="164" fontId="2" fillId="0" borderId="5" xfId="1" applyNumberFormat="1" applyFont="1" applyBorder="1" applyAlignment="1">
      <alignment horizontal="right" vertical="top" wrapText="1"/>
    </xf>
    <xf numFmtId="164" fontId="2" fillId="0" borderId="5" xfId="1" applyNumberFormat="1" applyFont="1" applyBorder="1" applyAlignment="1">
      <alignment horizontal="justify" vertical="top" wrapText="1"/>
    </xf>
    <xf numFmtId="164" fontId="2" fillId="0" borderId="8" xfId="1" applyNumberFormat="1" applyFont="1" applyBorder="1" applyAlignment="1">
      <alignment horizontal="justify" vertical="top" wrapText="1"/>
    </xf>
    <xf numFmtId="164" fontId="2" fillId="0" borderId="0" xfId="1" applyNumberFormat="1" applyFont="1"/>
    <xf numFmtId="164" fontId="1" fillId="0" borderId="5" xfId="1" applyNumberFormat="1" applyFont="1" applyBorder="1" applyAlignment="1">
      <alignment horizontal="right" vertical="center" wrapText="1"/>
    </xf>
    <xf numFmtId="164" fontId="2" fillId="0" borderId="5" xfId="1" applyNumberFormat="1" applyFont="1" applyBorder="1" applyAlignment="1">
      <alignment horizontal="justify" vertical="center" wrapText="1"/>
    </xf>
    <xf numFmtId="0" fontId="2" fillId="0" borderId="0" xfId="0" applyFont="1" applyAlignment="1">
      <alignment horizontal="right"/>
    </xf>
    <xf numFmtId="10" fontId="2" fillId="3" borderId="0" xfId="0" applyNumberFormat="1" applyFont="1" applyFill="1"/>
    <xf numFmtId="164" fontId="2" fillId="0" borderId="5" xfId="0" applyNumberFormat="1" applyFont="1" applyBorder="1" applyAlignment="1">
      <alignment horizontal="justify" vertical="center" wrapText="1"/>
    </xf>
    <xf numFmtId="164" fontId="2" fillId="0" borderId="0" xfId="0" applyNumberFormat="1" applyFont="1"/>
    <xf numFmtId="0" fontId="6" fillId="0" borderId="14" xfId="0" applyFont="1" applyBorder="1"/>
    <xf numFmtId="49" fontId="6" fillId="0" borderId="0" xfId="0" applyNumberFormat="1" applyFont="1"/>
    <xf numFmtId="49" fontId="7" fillId="0" borderId="0" xfId="0" applyNumberFormat="1" applyFont="1"/>
    <xf numFmtId="0" fontId="0" fillId="0" borderId="0" xfId="0" applyBorder="1"/>
    <xf numFmtId="0" fontId="8" fillId="0" borderId="0" xfId="2"/>
    <xf numFmtId="0" fontId="6" fillId="0" borderId="0" xfId="0" applyFont="1" applyBorder="1"/>
    <xf numFmtId="164" fontId="2" fillId="0" borderId="5" xfId="1" applyNumberFormat="1" applyFont="1" applyFill="1" applyBorder="1" applyAlignment="1">
      <alignment horizontal="center" vertical="top" wrapText="1"/>
    </xf>
    <xf numFmtId="164" fontId="2" fillId="0" borderId="8" xfId="1" applyNumberFormat="1" applyFont="1" applyFill="1" applyBorder="1" applyAlignment="1">
      <alignment horizontal="center" vertical="top" wrapText="1"/>
    </xf>
    <xf numFmtId="164" fontId="2" fillId="0" borderId="5" xfId="0" applyNumberFormat="1" applyFont="1" applyFill="1" applyBorder="1" applyAlignment="1">
      <alignment horizontal="center" vertical="top" wrapText="1"/>
    </xf>
    <xf numFmtId="164" fontId="2" fillId="0" borderId="5" xfId="1" applyNumberFormat="1" applyFont="1" applyFill="1" applyBorder="1" applyAlignment="1">
      <alignment horizontal="center" vertical="center" wrapText="1"/>
    </xf>
    <xf numFmtId="1" fontId="2" fillId="0" borderId="5" xfId="1" applyNumberFormat="1" applyFont="1" applyFill="1" applyBorder="1" applyAlignment="1">
      <alignment horizontal="right" vertical="top" wrapText="1"/>
    </xf>
    <xf numFmtId="1" fontId="2" fillId="0" borderId="5" xfId="0" applyNumberFormat="1" applyFont="1" applyFill="1" applyBorder="1" applyAlignment="1">
      <alignment horizontal="right" vertical="top" wrapText="1"/>
    </xf>
    <xf numFmtId="0" fontId="1" fillId="2" borderId="13" xfId="0" applyFont="1" applyFill="1" applyBorder="1" applyAlignment="1">
      <alignment horizontal="center"/>
    </xf>
    <xf numFmtId="0" fontId="1" fillId="0" borderId="9" xfId="0" applyFont="1" applyBorder="1" applyAlignment="1">
      <alignment horizontal="justify" vertical="top"/>
    </xf>
    <xf numFmtId="0" fontId="2" fillId="0" borderId="5" xfId="0" applyFont="1" applyBorder="1" applyAlignment="1">
      <alignment horizontal="justify" vertical="top"/>
    </xf>
    <xf numFmtId="0" fontId="2" fillId="0" borderId="9" xfId="0" applyFont="1" applyBorder="1" applyAlignment="1">
      <alignment horizontal="justify" vertical="top"/>
    </xf>
    <xf numFmtId="0" fontId="2" fillId="0" borderId="7" xfId="0" applyFont="1" applyBorder="1" applyAlignment="1">
      <alignment horizontal="justify" vertical="top"/>
    </xf>
    <xf numFmtId="0" fontId="2" fillId="0" borderId="8" xfId="0" applyFont="1" applyBorder="1" applyAlignment="1">
      <alignment horizontal="justify" vertical="top"/>
    </xf>
    <xf numFmtId="0" fontId="2" fillId="0" borderId="5" xfId="0" applyFont="1" applyFill="1" applyBorder="1" applyAlignment="1">
      <alignment horizontal="justify" vertical="top" wrapText="1"/>
    </xf>
    <xf numFmtId="0" fontId="2" fillId="0" borderId="9" xfId="0" applyFont="1" applyFill="1" applyBorder="1" applyAlignment="1">
      <alignment horizontal="left" vertical="top" wrapText="1" indent="4"/>
    </xf>
    <xf numFmtId="0" fontId="2" fillId="0" borderId="9" xfId="0" applyFont="1" applyFill="1" applyBorder="1" applyAlignment="1">
      <alignment horizontal="left" vertical="top" wrapText="1"/>
    </xf>
    <xf numFmtId="0" fontId="2" fillId="0" borderId="7" xfId="0" applyFont="1" applyFill="1" applyBorder="1" applyAlignment="1">
      <alignment horizontal="justify" vertical="top" wrapText="1"/>
    </xf>
    <xf numFmtId="0" fontId="2" fillId="0" borderId="8" xfId="0" applyFont="1" applyFill="1" applyBorder="1" applyAlignment="1">
      <alignment horizontal="justify" vertical="top" wrapText="1"/>
    </xf>
    <xf numFmtId="164" fontId="2" fillId="0" borderId="5" xfId="1" applyNumberFormat="1" applyFont="1" applyFill="1" applyBorder="1" applyAlignment="1">
      <alignment horizontal="justify" vertical="top" wrapText="1"/>
    </xf>
    <xf numFmtId="164" fontId="2" fillId="0" borderId="8" xfId="1" applyNumberFormat="1" applyFont="1" applyFill="1" applyBorder="1" applyAlignment="1">
      <alignment horizontal="justify" vertical="top" wrapText="1"/>
    </xf>
    <xf numFmtId="43" fontId="2" fillId="0" borderId="0" xfId="0" applyNumberFormat="1" applyFont="1"/>
    <xf numFmtId="0" fontId="6" fillId="4" borderId="14" xfId="0" applyFont="1" applyFill="1" applyBorder="1"/>
    <xf numFmtId="49" fontId="6" fillId="4" borderId="0" xfId="0" applyNumberFormat="1" applyFont="1" applyFill="1"/>
    <xf numFmtId="49" fontId="7" fillId="3" borderId="0" xfId="0" applyNumberFormat="1" applyFont="1" applyFill="1"/>
    <xf numFmtId="0" fontId="8" fillId="5" borderId="0" xfId="2" applyFill="1" applyAlignment="1">
      <alignment vertical="center"/>
    </xf>
    <xf numFmtId="0" fontId="5"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Alignment="1">
      <alignment vertical="center"/>
    </xf>
    <xf numFmtId="0" fontId="2" fillId="5" borderId="0" xfId="0" applyFont="1" applyFill="1" applyAlignment="1">
      <alignment vertical="center"/>
    </xf>
    <xf numFmtId="0" fontId="2" fillId="6" borderId="0" xfId="0" applyFont="1" applyFill="1" applyAlignment="1">
      <alignment vertical="center"/>
    </xf>
    <xf numFmtId="0" fontId="0" fillId="0" borderId="0" xfId="0"/>
    <xf numFmtId="164" fontId="2" fillId="0" borderId="5" xfId="1" applyNumberFormat="1" applyFont="1" applyBorder="1" applyAlignment="1">
      <alignment horizontal="justify" vertical="top"/>
    </xf>
    <xf numFmtId="164" fontId="2" fillId="0" borderId="8" xfId="1" applyNumberFormat="1" applyFont="1" applyBorder="1" applyAlignment="1">
      <alignment horizontal="justify" vertical="top"/>
    </xf>
    <xf numFmtId="164" fontId="1" fillId="0" borderId="5" xfId="1" applyNumberFormat="1" applyFont="1" applyBorder="1" applyAlignment="1">
      <alignment horizontal="justify" vertical="top"/>
    </xf>
    <xf numFmtId="0" fontId="1" fillId="0" borderId="9" xfId="0" applyFont="1" applyFill="1" applyBorder="1" applyAlignment="1">
      <alignment horizontal="left" vertical="center" wrapText="1"/>
    </xf>
    <xf numFmtId="1" fontId="2" fillId="0" borderId="5" xfId="1" applyNumberFormat="1" applyFont="1" applyFill="1" applyBorder="1" applyAlignment="1">
      <alignment horizontal="right" vertical="center" wrapText="1"/>
    </xf>
    <xf numFmtId="1" fontId="2" fillId="0" borderId="5" xfId="0" applyNumberFormat="1" applyFont="1" applyFill="1" applyBorder="1" applyAlignment="1">
      <alignment horizontal="right" vertical="center" wrapText="1"/>
    </xf>
    <xf numFmtId="49" fontId="2" fillId="0" borderId="0" xfId="0" applyNumberFormat="1" applyFont="1"/>
    <xf numFmtId="0" fontId="10" fillId="0" borderId="0" xfId="0" applyFont="1"/>
    <xf numFmtId="0" fontId="2" fillId="0" borderId="0" xfId="0" applyFont="1" applyBorder="1"/>
    <xf numFmtId="0" fontId="2" fillId="8" borderId="9" xfId="0" applyFont="1" applyFill="1" applyBorder="1" applyAlignment="1">
      <alignment horizontal="justify" vertical="top" wrapText="1"/>
    </xf>
    <xf numFmtId="164" fontId="2" fillId="8" borderId="5" xfId="1" applyNumberFormat="1" applyFont="1" applyFill="1" applyBorder="1" applyAlignment="1">
      <alignment horizontal="center" vertical="top" wrapText="1"/>
    </xf>
    <xf numFmtId="0" fontId="2" fillId="8" borderId="5" xfId="0" applyFont="1" applyFill="1" applyBorder="1" applyAlignment="1">
      <alignment horizontal="center" vertical="top" wrapText="1"/>
    </xf>
    <xf numFmtId="0" fontId="1" fillId="8" borderId="9" xfId="0" applyFont="1" applyFill="1" applyBorder="1" applyAlignment="1">
      <alignment horizontal="left" vertical="top" wrapText="1" indent="1"/>
    </xf>
    <xf numFmtId="0" fontId="2" fillId="8" borderId="9" xfId="0" applyFont="1" applyFill="1" applyBorder="1" applyAlignment="1">
      <alignment horizontal="left" vertical="top" wrapText="1" indent="3"/>
    </xf>
    <xf numFmtId="164" fontId="2" fillId="8" borderId="5" xfId="0" applyNumberFormat="1" applyFont="1" applyFill="1" applyBorder="1" applyAlignment="1">
      <alignment horizontal="center" vertical="top" wrapText="1"/>
    </xf>
    <xf numFmtId="164" fontId="2" fillId="8" borderId="5" xfId="1" applyNumberFormat="1" applyFont="1" applyFill="1" applyBorder="1" applyAlignment="1">
      <alignment horizontal="center" vertical="center" wrapText="1"/>
    </xf>
    <xf numFmtId="0" fontId="1" fillId="8" borderId="9" xfId="0" applyFont="1" applyFill="1" applyBorder="1" applyAlignment="1">
      <alignment horizontal="left" wrapText="1"/>
    </xf>
    <xf numFmtId="0" fontId="2" fillId="8" borderId="9" xfId="0" applyFont="1" applyFill="1" applyBorder="1" applyAlignment="1">
      <alignment horizontal="left" wrapText="1"/>
    </xf>
    <xf numFmtId="1" fontId="2" fillId="8" borderId="5" xfId="1" applyNumberFormat="1" applyFont="1" applyFill="1" applyBorder="1" applyAlignment="1">
      <alignment horizontal="right" vertical="top" wrapText="1"/>
    </xf>
    <xf numFmtId="1" fontId="2" fillId="8" borderId="5" xfId="0" applyNumberFormat="1" applyFont="1" applyFill="1" applyBorder="1" applyAlignment="1">
      <alignment horizontal="right" vertical="top" wrapText="1"/>
    </xf>
    <xf numFmtId="0" fontId="2" fillId="8" borderId="7" xfId="0" applyFont="1" applyFill="1" applyBorder="1" applyAlignment="1">
      <alignment horizontal="left" vertical="top" wrapText="1"/>
    </xf>
    <xf numFmtId="164" fontId="2" fillId="8" borderId="8" xfId="1" applyNumberFormat="1" applyFont="1" applyFill="1" applyBorder="1" applyAlignment="1">
      <alignment horizontal="center" vertical="top" wrapText="1"/>
    </xf>
    <xf numFmtId="0" fontId="2" fillId="8" borderId="8" xfId="0" applyFont="1" applyFill="1" applyBorder="1" applyAlignment="1">
      <alignment horizontal="center" vertical="top" wrapText="1"/>
    </xf>
    <xf numFmtId="0" fontId="2" fillId="0" borderId="0" xfId="0" applyFont="1" applyFill="1" applyAlignment="1">
      <alignment vertical="center"/>
    </xf>
    <xf numFmtId="0" fontId="2" fillId="0" borderId="0" xfId="0" applyFont="1" applyFill="1"/>
    <xf numFmtId="49" fontId="2" fillId="0" borderId="0" xfId="0" applyNumberFormat="1" applyFont="1" applyFill="1"/>
    <xf numFmtId="0" fontId="0" fillId="0" borderId="0" xfId="0" applyFill="1"/>
    <xf numFmtId="0" fontId="10" fillId="0" borderId="0" xfId="0" applyFont="1" applyFill="1"/>
    <xf numFmtId="49" fontId="2" fillId="0" borderId="0" xfId="0" applyNumberFormat="1" applyFont="1" applyFill="1" applyBorder="1"/>
    <xf numFmtId="0" fontId="2" fillId="0" borderId="0" xfId="0" applyFont="1" applyFill="1" applyBorder="1"/>
    <xf numFmtId="0" fontId="8" fillId="0" borderId="0" xfId="2" applyFill="1" applyAlignment="1">
      <alignment vertical="center"/>
    </xf>
    <xf numFmtId="0" fontId="11" fillId="0" borderId="12" xfId="0" applyFont="1" applyBorder="1" applyAlignment="1">
      <alignment horizontal="center" vertical="top"/>
    </xf>
    <xf numFmtId="0" fontId="11" fillId="0" borderId="13" xfId="0" applyFont="1" applyBorder="1" applyAlignment="1">
      <alignment horizontal="center"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14" fillId="0" borderId="0" xfId="0" applyFont="1"/>
    <xf numFmtId="0" fontId="15" fillId="7" borderId="22" xfId="0" applyFont="1" applyFill="1" applyBorder="1" applyAlignment="1">
      <alignment horizontal="center" vertical="center"/>
    </xf>
    <xf numFmtId="0" fontId="14" fillId="0" borderId="0" xfId="0" applyFont="1" applyAlignment="1">
      <alignment vertical="center"/>
    </xf>
    <xf numFmtId="0" fontId="15" fillId="0" borderId="23" xfId="0" applyFont="1" applyBorder="1" applyAlignment="1">
      <alignment vertical="center"/>
    </xf>
    <xf numFmtId="0" fontId="14" fillId="0" borderId="24" xfId="0" applyFont="1" applyBorder="1" applyAlignment="1">
      <alignment vertical="center"/>
    </xf>
    <xf numFmtId="164" fontId="15" fillId="0" borderId="22" xfId="1" applyNumberFormat="1" applyFont="1" applyBorder="1" applyAlignment="1">
      <alignment vertical="center"/>
    </xf>
    <xf numFmtId="0" fontId="14" fillId="0" borderId="25" xfId="0" applyFont="1" applyBorder="1" applyAlignment="1">
      <alignment vertical="center"/>
    </xf>
    <xf numFmtId="0" fontId="14" fillId="0" borderId="23" xfId="0" applyFont="1" applyBorder="1" applyAlignment="1">
      <alignment vertical="center"/>
    </xf>
    <xf numFmtId="164" fontId="14" fillId="0" borderId="22" xfId="1" applyNumberFormat="1" applyFont="1" applyBorder="1" applyAlignment="1">
      <alignment vertical="center"/>
    </xf>
    <xf numFmtId="0" fontId="14" fillId="0" borderId="15" xfId="0" applyFont="1" applyBorder="1" applyAlignment="1">
      <alignment vertical="center"/>
    </xf>
    <xf numFmtId="0" fontId="14" fillId="0" borderId="14"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5" fillId="0" borderId="19" xfId="0" applyFont="1" applyBorder="1" applyAlignment="1">
      <alignment vertical="center"/>
    </xf>
    <xf numFmtId="164" fontId="15" fillId="0" borderId="26" xfId="1" applyNumberFormat="1" applyFont="1" applyBorder="1" applyAlignment="1">
      <alignment vertical="center"/>
    </xf>
    <xf numFmtId="0" fontId="15" fillId="0" borderId="17" xfId="0" applyFont="1" applyBorder="1" applyAlignment="1">
      <alignment vertical="center"/>
    </xf>
    <xf numFmtId="0" fontId="14" fillId="0" borderId="0" xfId="0" applyFont="1" applyBorder="1" applyAlignment="1">
      <alignment vertical="center"/>
    </xf>
    <xf numFmtId="164" fontId="2" fillId="8" borderId="5" xfId="0" applyNumberFormat="1" applyFont="1" applyFill="1" applyBorder="1" applyAlignment="1">
      <alignment horizontal="right" vertical="top" wrapText="1"/>
    </xf>
    <xf numFmtId="0" fontId="2" fillId="8" borderId="5" xfId="0" applyFont="1" applyFill="1" applyBorder="1" applyAlignment="1">
      <alignment horizontal="justify" vertical="top" wrapText="1"/>
    </xf>
    <xf numFmtId="0" fontId="2" fillId="8" borderId="9" xfId="0" applyFont="1" applyFill="1" applyBorder="1" applyAlignment="1">
      <alignment horizontal="left" vertical="top" wrapText="1" indent="4"/>
    </xf>
    <xf numFmtId="0" fontId="2" fillId="8" borderId="9" xfId="0" applyFont="1" applyFill="1" applyBorder="1" applyAlignment="1">
      <alignment horizontal="left" vertical="top" wrapText="1"/>
    </xf>
    <xf numFmtId="0" fontId="2" fillId="8" borderId="7" xfId="0" applyFont="1" applyFill="1" applyBorder="1" applyAlignment="1">
      <alignment horizontal="justify" vertical="top" wrapText="1"/>
    </xf>
    <xf numFmtId="0" fontId="2" fillId="8" borderId="8" xfId="0" applyFont="1" applyFill="1" applyBorder="1" applyAlignment="1">
      <alignment horizontal="justify" vertical="top" wrapText="1"/>
    </xf>
    <xf numFmtId="164" fontId="2" fillId="8" borderId="8" xfId="1" applyNumberFormat="1" applyFont="1" applyFill="1" applyBorder="1" applyAlignment="1">
      <alignment horizontal="justify" vertical="top" wrapText="1"/>
    </xf>
    <xf numFmtId="43" fontId="2" fillId="0" borderId="0" xfId="1" applyFont="1"/>
    <xf numFmtId="43" fontId="0" fillId="0" borderId="0" xfId="1" applyFont="1"/>
    <xf numFmtId="43" fontId="10" fillId="0" borderId="0" xfId="1" applyFont="1"/>
    <xf numFmtId="43" fontId="2" fillId="0" borderId="0" xfId="1" applyFont="1" applyBorder="1"/>
    <xf numFmtId="0" fontId="14" fillId="0" borderId="22" xfId="0" applyFont="1" applyBorder="1" applyAlignment="1">
      <alignment vertical="center"/>
    </xf>
    <xf numFmtId="43" fontId="14" fillId="0" borderId="22" xfId="1" applyFont="1" applyBorder="1" applyAlignment="1">
      <alignment vertical="center"/>
    </xf>
    <xf numFmtId="0" fontId="15" fillId="0" borderId="22" xfId="0" applyFont="1" applyBorder="1" applyAlignment="1">
      <alignment vertical="center"/>
    </xf>
    <xf numFmtId="0" fontId="17" fillId="0" borderId="22" xfId="0" applyFont="1" applyBorder="1" applyAlignment="1">
      <alignment horizontal="justify" wrapText="1"/>
    </xf>
    <xf numFmtId="164" fontId="17" fillId="0" borderId="22" xfId="1" applyNumberFormat="1" applyFont="1" applyBorder="1"/>
    <xf numFmtId="0" fontId="18" fillId="7" borderId="22" xfId="0" applyFont="1" applyFill="1" applyBorder="1" applyAlignment="1">
      <alignment horizontal="justify" wrapText="1"/>
    </xf>
    <xf numFmtId="164" fontId="17" fillId="0" borderId="22" xfId="1" applyNumberFormat="1" applyFont="1" applyFill="1" applyBorder="1" applyAlignment="1">
      <alignment horizontal="justify"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49" fontId="1" fillId="2" borderId="6" xfId="1" applyNumberFormat="1" applyFont="1" applyFill="1" applyBorder="1" applyAlignment="1">
      <alignment horizontal="center" vertical="center" wrapText="1"/>
    </xf>
    <xf numFmtId="49" fontId="1" fillId="2" borderId="7" xfId="1" applyNumberFormat="1"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8"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9" xfId="0" applyFont="1" applyFill="1" applyBorder="1" applyAlignment="1">
      <alignment horizontal="center" vertical="center"/>
    </xf>
    <xf numFmtId="49" fontId="1" fillId="2" borderId="9" xfId="1" applyNumberFormat="1" applyFont="1" applyFill="1" applyBorder="1" applyAlignment="1">
      <alignment horizontal="center" vertical="center" wrapText="1"/>
    </xf>
    <xf numFmtId="0" fontId="0" fillId="0" borderId="0" xfId="0" applyAlignment="1">
      <alignment horizontal="center" wrapText="1"/>
    </xf>
    <xf numFmtId="0" fontId="13" fillId="0" borderId="0" xfId="0" applyFont="1" applyAlignment="1">
      <alignment horizontal="center" vertical="center"/>
    </xf>
    <xf numFmtId="0" fontId="15" fillId="7" borderId="22" xfId="0" applyFont="1" applyFill="1" applyBorder="1" applyAlignment="1">
      <alignment horizontal="center" vertical="center"/>
    </xf>
    <xf numFmtId="0" fontId="16" fillId="0" borderId="23" xfId="0" applyFont="1" applyBorder="1" applyAlignment="1">
      <alignment horizontal="center" vertical="center"/>
    </xf>
    <xf numFmtId="43" fontId="0" fillId="0" borderId="22" xfId="1" applyFont="1" applyFill="1" applyBorder="1"/>
    <xf numFmtId="43" fontId="4" fillId="0" borderId="22" xfId="1" applyFont="1" applyFill="1" applyBorder="1"/>
    <xf numFmtId="164" fontId="18" fillId="9" borderId="22" xfId="1" applyNumberFormat="1" applyFont="1" applyFill="1" applyBorder="1" applyAlignment="1">
      <alignment horizontal="justify" vertical="center" wrapText="1"/>
    </xf>
    <xf numFmtId="0" fontId="16" fillId="0" borderId="25" xfId="0" applyFont="1" applyBorder="1" applyAlignment="1">
      <alignment horizontal="center" vertical="center"/>
    </xf>
  </cellXfs>
  <cellStyles count="4">
    <cellStyle name="Millares" xfId="1" builtinId="3"/>
    <cellStyle name="Millares 2" xfId="3"/>
    <cellStyle name="Normal" xfId="0" builtinId="0"/>
    <cellStyle name="Normal 2" xfId="2"/>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41"/>
  <sheetViews>
    <sheetView zoomScale="85" zoomScaleNormal="85" workbookViewId="0">
      <selection activeCell="C23" sqref="C23"/>
    </sheetView>
  </sheetViews>
  <sheetFormatPr baseColWidth="10" defaultColWidth="11.453125" defaultRowHeight="13" x14ac:dyDescent="0.3"/>
  <cols>
    <col min="1" max="1" width="11.453125" style="1"/>
    <col min="2" max="2" width="44.1796875" style="1" customWidth="1"/>
    <col min="3" max="3" width="14.1796875" style="22" bestFit="1" customWidth="1"/>
    <col min="4" max="4" width="15.54296875" style="1" bestFit="1" customWidth="1"/>
    <col min="5" max="5" width="20" style="1" bestFit="1" customWidth="1"/>
    <col min="6" max="16384" width="11.453125" style="1"/>
  </cols>
  <sheetData>
    <row r="1" spans="1:5" x14ac:dyDescent="0.3">
      <c r="B1" s="135" t="s">
        <v>109</v>
      </c>
      <c r="C1" s="136"/>
      <c r="D1" s="137"/>
      <c r="E1" s="1" t="s">
        <v>85</v>
      </c>
    </row>
    <row r="2" spans="1:5" x14ac:dyDescent="0.3">
      <c r="B2" s="138" t="s">
        <v>0</v>
      </c>
      <c r="C2" s="139"/>
      <c r="D2" s="140"/>
      <c r="E2" s="26" t="e">
        <f>+#REF!</f>
        <v>#REF!</v>
      </c>
    </row>
    <row r="3" spans="1:5" x14ac:dyDescent="0.3">
      <c r="B3" s="138" t="s">
        <v>110</v>
      </c>
      <c r="C3" s="139"/>
      <c r="D3" s="140"/>
    </row>
    <row r="4" spans="1:5" ht="13.5" thickBot="1" x14ac:dyDescent="0.35">
      <c r="B4" s="138" t="s">
        <v>2</v>
      </c>
      <c r="C4" s="139"/>
      <c r="D4" s="140"/>
    </row>
    <row r="5" spans="1:5" x14ac:dyDescent="0.3">
      <c r="B5" s="141" t="s">
        <v>3</v>
      </c>
      <c r="C5" s="143">
        <v>2018</v>
      </c>
      <c r="D5" s="143" t="s">
        <v>105</v>
      </c>
    </row>
    <row r="6" spans="1:5" ht="13.5" thickBot="1" x14ac:dyDescent="0.35">
      <c r="B6" s="142"/>
      <c r="C6" s="144"/>
      <c r="D6" s="144"/>
    </row>
    <row r="7" spans="1:5" x14ac:dyDescent="0.3">
      <c r="B7" s="4"/>
      <c r="C7" s="35"/>
      <c r="D7" s="5"/>
    </row>
    <row r="8" spans="1:5" ht="26" x14ac:dyDescent="0.3">
      <c r="B8" s="6" t="s">
        <v>8</v>
      </c>
      <c r="C8" s="35">
        <f>SUM(C9:C20)</f>
        <v>4210131.5879999995</v>
      </c>
      <c r="D8" s="35">
        <f>SUM(D9:D20)</f>
        <v>4336435.5356399994</v>
      </c>
    </row>
    <row r="9" spans="1:5" x14ac:dyDescent="0.3">
      <c r="A9" s="1">
        <v>1</v>
      </c>
      <c r="B9" s="7" t="s">
        <v>9</v>
      </c>
      <c r="C9" s="35">
        <f>+'Formato 7a A1'!C9/1000</f>
        <v>1733870.3689999999</v>
      </c>
      <c r="D9" s="35">
        <f>+'Formato 7a A1'!D9/1000</f>
        <v>1785886.48007</v>
      </c>
    </row>
    <row r="10" spans="1:5" x14ac:dyDescent="0.3">
      <c r="A10" s="1">
        <v>2</v>
      </c>
      <c r="B10" s="7" t="s">
        <v>10</v>
      </c>
      <c r="C10" s="35">
        <f>+'Formato 7a A1'!C10/1000</f>
        <v>0</v>
      </c>
      <c r="D10" s="35">
        <f>+'Formato 7a A1'!D10/1000</f>
        <v>0</v>
      </c>
    </row>
    <row r="11" spans="1:5" x14ac:dyDescent="0.3">
      <c r="A11" s="1">
        <v>3</v>
      </c>
      <c r="B11" s="7" t="s">
        <v>11</v>
      </c>
      <c r="C11" s="35">
        <f>+'Formato 7a A1'!C11/1000</f>
        <v>0</v>
      </c>
      <c r="D11" s="35">
        <f>+'Formato 7a A1'!D11/1000</f>
        <v>0</v>
      </c>
    </row>
    <row r="12" spans="1:5" x14ac:dyDescent="0.3">
      <c r="A12" s="1">
        <v>4</v>
      </c>
      <c r="B12" s="7" t="s">
        <v>12</v>
      </c>
      <c r="C12" s="35">
        <f>+'Formato 7a A1'!C12/1000</f>
        <v>179084.45699999999</v>
      </c>
      <c r="D12" s="35">
        <f>+'Formato 7a A1'!D12/1000</f>
        <v>184456.99071000001</v>
      </c>
    </row>
    <row r="13" spans="1:5" x14ac:dyDescent="0.3">
      <c r="A13" s="1">
        <v>5</v>
      </c>
      <c r="B13" s="7" t="s">
        <v>13</v>
      </c>
      <c r="C13" s="35">
        <f>+'Formato 7a A1'!C13/1000</f>
        <v>253683.386</v>
      </c>
      <c r="D13" s="35">
        <f>+'Formato 7a A1'!D13/1000</f>
        <v>261293.88758000001</v>
      </c>
    </row>
    <row r="14" spans="1:5" x14ac:dyDescent="0.3">
      <c r="A14" s="1">
        <v>6</v>
      </c>
      <c r="B14" s="7" t="s">
        <v>14</v>
      </c>
      <c r="C14" s="35">
        <f>+'Formato 7a A1'!C14/1000</f>
        <v>108123.95600000001</v>
      </c>
      <c r="D14" s="35">
        <f>+'Formato 7a A1'!D14/1000</f>
        <v>111367.67468000001</v>
      </c>
    </row>
    <row r="15" spans="1:5" x14ac:dyDescent="0.3">
      <c r="A15" s="1">
        <v>7</v>
      </c>
      <c r="B15" s="7" t="s">
        <v>15</v>
      </c>
      <c r="C15" s="35">
        <f>+'Formato 7a A1'!C15/1000</f>
        <v>0</v>
      </c>
      <c r="D15" s="35">
        <f>+'Formato 7a A1'!D15/1000</f>
        <v>0</v>
      </c>
    </row>
    <row r="16" spans="1:5" x14ac:dyDescent="0.3">
      <c r="A16" s="1">
        <v>8</v>
      </c>
      <c r="B16" s="7" t="s">
        <v>16</v>
      </c>
      <c r="C16" s="35">
        <f>+'Formato 7a A1'!C16/1000</f>
        <v>1814205.615</v>
      </c>
      <c r="D16" s="35">
        <f>+'Formato 7a A1'!D16/1000</f>
        <v>1868631.78345</v>
      </c>
    </row>
    <row r="17" spans="1:11" ht="13.15" customHeight="1" x14ac:dyDescent="0.3">
      <c r="B17" s="7" t="s">
        <v>17</v>
      </c>
      <c r="C17" s="35">
        <f>+'Formato 7a A1'!C17/1000</f>
        <v>69111.346999999994</v>
      </c>
      <c r="D17" s="35">
        <f>+'Formato 7a A1'!D17/1000</f>
        <v>71184.687409999999</v>
      </c>
      <c r="E17" s="31" t="s">
        <v>108</v>
      </c>
    </row>
    <row r="18" spans="1:11" x14ac:dyDescent="0.3">
      <c r="B18" s="7" t="s">
        <v>18</v>
      </c>
      <c r="C18" s="35">
        <f>+'Formato 7a A1'!C18/1000</f>
        <v>0</v>
      </c>
      <c r="D18" s="35">
        <f>+'Formato 7a A1'!D18/1000</f>
        <v>0</v>
      </c>
    </row>
    <row r="19" spans="1:11" x14ac:dyDescent="0.3">
      <c r="B19" s="7" t="s">
        <v>19</v>
      </c>
      <c r="C19" s="35">
        <f>+'Formato 7a A1'!C19/1000</f>
        <v>0</v>
      </c>
      <c r="D19" s="35">
        <f>+'Formato 7a A1'!D19/1000</f>
        <v>0</v>
      </c>
      <c r="E19" s="31" t="s">
        <v>97</v>
      </c>
    </row>
    <row r="20" spans="1:11" ht="14.5" x14ac:dyDescent="0.35">
      <c r="B20" s="7" t="s">
        <v>20</v>
      </c>
      <c r="C20" s="35">
        <f>+'Formato 7a A1'!C20/1000</f>
        <v>52052.457999999999</v>
      </c>
      <c r="D20" s="35">
        <f>+'Formato 7a A1'!D20/1000</f>
        <v>53614.031739999999</v>
      </c>
      <c r="E20" s="29" t="s">
        <v>95</v>
      </c>
      <c r="F20" s="30" t="s">
        <v>96</v>
      </c>
      <c r="G20" s="30" t="s">
        <v>107</v>
      </c>
    </row>
    <row r="21" spans="1:11" x14ac:dyDescent="0.3">
      <c r="B21" s="4"/>
      <c r="C21" s="35"/>
      <c r="D21" s="5"/>
    </row>
    <row r="22" spans="1:11" ht="26" x14ac:dyDescent="0.3">
      <c r="B22" s="6" t="s">
        <v>21</v>
      </c>
      <c r="C22" s="38">
        <f>SUM(C23:C27)</f>
        <v>375439.00199999998</v>
      </c>
      <c r="D22" s="38">
        <f>SUM(D23:D27)</f>
        <v>386702.17206000001</v>
      </c>
    </row>
    <row r="23" spans="1:11" x14ac:dyDescent="0.3">
      <c r="A23" s="1">
        <v>82</v>
      </c>
      <c r="B23" s="7" t="s">
        <v>22</v>
      </c>
      <c r="C23" s="35">
        <f>+'Formato 7a A1'!C23/1000</f>
        <v>283926.79599999997</v>
      </c>
      <c r="D23" s="35">
        <f>+'Formato 7a A1'!D23/1000</f>
        <v>292444.59987999999</v>
      </c>
    </row>
    <row r="24" spans="1:11" x14ac:dyDescent="0.3">
      <c r="B24" s="7" t="s">
        <v>23</v>
      </c>
      <c r="C24" s="35">
        <f>+'Formato 7a A1'!C24/1000</f>
        <v>91512.206000000006</v>
      </c>
      <c r="D24" s="35">
        <f>+'Formato 7a A1'!D24/1000</f>
        <v>94257.572180000003</v>
      </c>
    </row>
    <row r="25" spans="1:11" x14ac:dyDescent="0.3">
      <c r="B25" s="7" t="s">
        <v>24</v>
      </c>
      <c r="C25" s="35">
        <f>+'Formato 7a A1'!C25/1000</f>
        <v>0</v>
      </c>
      <c r="D25" s="35">
        <f>+'Formato 7a A1'!D25/1000</f>
        <v>0</v>
      </c>
    </row>
    <row r="26" spans="1:11" ht="26" x14ac:dyDescent="0.3">
      <c r="B26" s="7" t="s">
        <v>25</v>
      </c>
      <c r="C26" s="35">
        <f>+'Formato 7a A1'!C26/1000</f>
        <v>0</v>
      </c>
      <c r="D26" s="35">
        <f>+'Formato 7a A1'!D26/1000</f>
        <v>0</v>
      </c>
    </row>
    <row r="27" spans="1:11" ht="14.5" x14ac:dyDescent="0.35">
      <c r="B27" s="7" t="s">
        <v>26</v>
      </c>
      <c r="C27" s="35">
        <f>+'Formato 7a A1'!C27/1000</f>
        <v>0</v>
      </c>
      <c r="D27" s="35">
        <f>+'Formato 7a A1'!D27/1000</f>
        <v>0</v>
      </c>
      <c r="E27" s="32">
        <v>4430010</v>
      </c>
      <c r="F27" s="32" t="s">
        <v>99</v>
      </c>
      <c r="G27" s="32" t="s">
        <v>100</v>
      </c>
      <c r="H27" s="32" t="s">
        <v>101</v>
      </c>
      <c r="I27" s="32" t="s">
        <v>102</v>
      </c>
      <c r="J27" s="33" t="s">
        <v>103</v>
      </c>
      <c r="K27" s="34" t="s">
        <v>104</v>
      </c>
    </row>
    <row r="28" spans="1:11" x14ac:dyDescent="0.3">
      <c r="B28" s="4"/>
      <c r="C28" s="35"/>
      <c r="D28" s="5"/>
    </row>
    <row r="29" spans="1:11" x14ac:dyDescent="0.3">
      <c r="B29" s="6" t="s">
        <v>27</v>
      </c>
      <c r="C29" s="35"/>
      <c r="D29" s="5"/>
    </row>
    <row r="30" spans="1:11" x14ac:dyDescent="0.3">
      <c r="A30" s="1">
        <v>0</v>
      </c>
      <c r="B30" s="7" t="s">
        <v>28</v>
      </c>
      <c r="C30" s="35"/>
      <c r="D30" s="5"/>
    </row>
    <row r="31" spans="1:11" x14ac:dyDescent="0.3">
      <c r="B31" s="4"/>
      <c r="C31" s="35"/>
      <c r="D31" s="5"/>
    </row>
    <row r="32" spans="1:11" x14ac:dyDescent="0.3">
      <c r="B32" s="6" t="s">
        <v>29</v>
      </c>
      <c r="C32" s="35">
        <f>+C29+C22+C8</f>
        <v>4585570.59</v>
      </c>
      <c r="D32" s="37" t="e">
        <f>+C32*$E$2+C32</f>
        <v>#REF!</v>
      </c>
    </row>
    <row r="33" spans="2:4" x14ac:dyDescent="0.3">
      <c r="B33" s="4"/>
      <c r="C33" s="35"/>
      <c r="D33" s="5"/>
    </row>
    <row r="34" spans="2:4" x14ac:dyDescent="0.3">
      <c r="B34" s="8" t="s">
        <v>30</v>
      </c>
      <c r="C34" s="35"/>
      <c r="D34" s="5"/>
    </row>
    <row r="35" spans="2:4" ht="26" x14ac:dyDescent="0.3">
      <c r="B35" s="9" t="s">
        <v>31</v>
      </c>
      <c r="C35" s="39">
        <v>0</v>
      </c>
      <c r="D35" s="40">
        <v>0</v>
      </c>
    </row>
    <row r="36" spans="2:4" ht="26" x14ac:dyDescent="0.3">
      <c r="B36" s="9" t="s">
        <v>32</v>
      </c>
      <c r="C36" s="39">
        <v>0</v>
      </c>
      <c r="D36" s="40">
        <v>0</v>
      </c>
    </row>
    <row r="37" spans="2:4" s="18" customFormat="1" x14ac:dyDescent="0.35">
      <c r="B37" s="68" t="s">
        <v>33</v>
      </c>
      <c r="C37" s="69">
        <v>0</v>
      </c>
      <c r="D37" s="70">
        <v>0</v>
      </c>
    </row>
    <row r="38" spans="2:4" ht="13.5" thickBot="1" x14ac:dyDescent="0.35">
      <c r="B38" s="10"/>
      <c r="C38" s="36"/>
      <c r="D38" s="11"/>
    </row>
    <row r="40" spans="2:4" x14ac:dyDescent="0.3">
      <c r="B40" s="25" t="s">
        <v>106</v>
      </c>
      <c r="C40" s="22" t="e">
        <f>+#REF!/1000</f>
        <v>#REF!</v>
      </c>
    </row>
    <row r="41" spans="2:4" x14ac:dyDescent="0.3">
      <c r="B41" s="25" t="s">
        <v>89</v>
      </c>
      <c r="C41" s="22" t="e">
        <f>+C32-C40</f>
        <v>#REF!</v>
      </c>
    </row>
  </sheetData>
  <mergeCells count="7">
    <mergeCell ref="B1:D1"/>
    <mergeCell ref="B2:D2"/>
    <mergeCell ref="B3:D3"/>
    <mergeCell ref="B4:D4"/>
    <mergeCell ref="B5:B6"/>
    <mergeCell ref="C5:C6"/>
    <mergeCell ref="D5:D6"/>
  </mergeCells>
  <printOptions horizontalCentered="1"/>
  <pageMargins left="0.31496062992125984" right="0.31496062992125984" top="0.35433070866141736" bottom="0.35433070866141736" header="0.31496062992125984" footer="0.31496062992125984"/>
  <pageSetup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33"/>
  <sheetViews>
    <sheetView workbookViewId="0">
      <selection activeCell="E2" sqref="E2"/>
    </sheetView>
  </sheetViews>
  <sheetFormatPr baseColWidth="10" defaultColWidth="24.26953125" defaultRowHeight="13" x14ac:dyDescent="0.3"/>
  <cols>
    <col min="1" max="1" width="8.81640625" style="18" bestFit="1" customWidth="1"/>
    <col min="2" max="2" width="40.453125" style="1" customWidth="1"/>
    <col min="3" max="3" width="21.81640625" style="22" customWidth="1"/>
    <col min="4" max="4" width="18.26953125" style="22" customWidth="1"/>
    <col min="5" max="16384" width="24.26953125" style="1"/>
  </cols>
  <sheetData>
    <row r="1" spans="1:5" x14ac:dyDescent="0.3">
      <c r="B1" s="135" t="s">
        <v>109</v>
      </c>
      <c r="C1" s="136"/>
      <c r="D1" s="137"/>
      <c r="E1" s="1" t="s">
        <v>85</v>
      </c>
    </row>
    <row r="2" spans="1:5" x14ac:dyDescent="0.3">
      <c r="B2" s="138" t="s">
        <v>34</v>
      </c>
      <c r="C2" s="139"/>
      <c r="D2" s="140"/>
      <c r="E2" s="26" t="e">
        <f>+#REF!</f>
        <v>#REF!</v>
      </c>
    </row>
    <row r="3" spans="1:5" x14ac:dyDescent="0.3">
      <c r="B3" s="138" t="s">
        <v>110</v>
      </c>
      <c r="C3" s="139"/>
      <c r="D3" s="140"/>
    </row>
    <row r="4" spans="1:5" ht="13.5" thickBot="1" x14ac:dyDescent="0.35">
      <c r="B4" s="138" t="s">
        <v>35</v>
      </c>
      <c r="C4" s="139"/>
      <c r="D4" s="140"/>
    </row>
    <row r="5" spans="1:5" ht="13.9" customHeight="1" x14ac:dyDescent="0.3">
      <c r="B5" s="141" t="s">
        <v>94</v>
      </c>
      <c r="C5" s="143">
        <v>2018</v>
      </c>
      <c r="D5" s="143">
        <v>2019</v>
      </c>
    </row>
    <row r="6" spans="1:5" ht="15.75" customHeight="1" thickBot="1" x14ac:dyDescent="0.35">
      <c r="B6" s="142"/>
      <c r="C6" s="144"/>
      <c r="D6" s="144"/>
    </row>
    <row r="7" spans="1:5" x14ac:dyDescent="0.3">
      <c r="B7" s="12" t="s">
        <v>86</v>
      </c>
      <c r="C7" s="23" t="e">
        <f>SUM(C8:C16)</f>
        <v>#REF!</v>
      </c>
      <c r="D7" s="23" t="e">
        <f>SUM(D8:D16)</f>
        <v>#REF!</v>
      </c>
    </row>
    <row r="8" spans="1:5" x14ac:dyDescent="0.3">
      <c r="A8" s="18" t="s">
        <v>76</v>
      </c>
      <c r="B8" s="14" t="s">
        <v>55</v>
      </c>
      <c r="C8" s="19" t="e">
        <f>+#REF!/1000</f>
        <v>#REF!</v>
      </c>
      <c r="D8" s="19" t="e">
        <f>+#REF!/1000</f>
        <v>#REF!</v>
      </c>
    </row>
    <row r="9" spans="1:5" x14ac:dyDescent="0.3">
      <c r="A9" s="18" t="s">
        <v>77</v>
      </c>
      <c r="B9" s="14" t="s">
        <v>56</v>
      </c>
      <c r="C9" s="19" t="e">
        <f>+#REF!/1000</f>
        <v>#REF!</v>
      </c>
      <c r="D9" s="19" t="e">
        <f>+#REF!/1000</f>
        <v>#REF!</v>
      </c>
    </row>
    <row r="10" spans="1:5" x14ac:dyDescent="0.3">
      <c r="A10" s="18" t="s">
        <v>78</v>
      </c>
      <c r="B10" s="14" t="s">
        <v>57</v>
      </c>
      <c r="C10" s="19" t="e">
        <f>+#REF!/1000</f>
        <v>#REF!</v>
      </c>
      <c r="D10" s="19" t="e">
        <f>+#REF!/1000</f>
        <v>#REF!</v>
      </c>
    </row>
    <row r="11" spans="1:5" ht="26" x14ac:dyDescent="0.3">
      <c r="A11" s="18" t="s">
        <v>79</v>
      </c>
      <c r="B11" s="14" t="s">
        <v>58</v>
      </c>
      <c r="C11" s="19" t="e">
        <f>+#REF!/1000</f>
        <v>#REF!</v>
      </c>
      <c r="D11" s="19" t="e">
        <f>+#REF!/1000</f>
        <v>#REF!</v>
      </c>
    </row>
    <row r="12" spans="1:5" x14ac:dyDescent="0.3">
      <c r="A12" s="18" t="s">
        <v>80</v>
      </c>
      <c r="B12" s="14" t="s">
        <v>59</v>
      </c>
      <c r="C12" s="19" t="e">
        <f>+#REF!/1000</f>
        <v>#REF!</v>
      </c>
      <c r="D12" s="19" t="e">
        <f>+#REF!/1000</f>
        <v>#REF!</v>
      </c>
    </row>
    <row r="13" spans="1:5" x14ac:dyDescent="0.3">
      <c r="A13" s="18" t="s">
        <v>81</v>
      </c>
      <c r="B13" s="14" t="s">
        <v>60</v>
      </c>
      <c r="C13" s="19" t="e">
        <f>+#REF!/1000</f>
        <v>#REF!</v>
      </c>
      <c r="D13" s="19" t="e">
        <f>+#REF!/1000</f>
        <v>#REF!</v>
      </c>
    </row>
    <row r="14" spans="1:5" ht="26" x14ac:dyDescent="0.3">
      <c r="A14" s="18" t="s">
        <v>82</v>
      </c>
      <c r="B14" s="14" t="s">
        <v>61</v>
      </c>
      <c r="C14" s="19" t="e">
        <f>+#REF!/1000</f>
        <v>#REF!</v>
      </c>
      <c r="D14" s="19" t="e">
        <f>+#REF!/1000</f>
        <v>#REF!</v>
      </c>
    </row>
    <row r="15" spans="1:5" x14ac:dyDescent="0.3">
      <c r="A15" s="18" t="s">
        <v>83</v>
      </c>
      <c r="B15" s="14" t="s">
        <v>62</v>
      </c>
      <c r="C15" s="19" t="e">
        <f>+#REF!/1000</f>
        <v>#REF!</v>
      </c>
      <c r="D15" s="19" t="e">
        <f>+#REF!/1000</f>
        <v>#REF!</v>
      </c>
    </row>
    <row r="16" spans="1:5" x14ac:dyDescent="0.3">
      <c r="A16" s="18" t="s">
        <v>84</v>
      </c>
      <c r="B16" s="14" t="s">
        <v>63</v>
      </c>
      <c r="C16" s="19" t="e">
        <f>+#REF!/1000</f>
        <v>#REF!</v>
      </c>
      <c r="D16" s="19" t="e">
        <f>+#REF!/1000</f>
        <v>#REF!</v>
      </c>
    </row>
    <row r="17" spans="1:4" x14ac:dyDescent="0.3">
      <c r="B17" s="15"/>
      <c r="C17" s="20"/>
      <c r="D17" s="20"/>
    </row>
    <row r="18" spans="1:4" x14ac:dyDescent="0.3">
      <c r="B18" s="12" t="s">
        <v>64</v>
      </c>
      <c r="C18" s="24" t="e">
        <f>SUM(C19:C27)</f>
        <v>#REF!</v>
      </c>
      <c r="D18" s="24" t="e">
        <f>SUM(D19:D27)</f>
        <v>#REF!</v>
      </c>
    </row>
    <row r="19" spans="1:4" x14ac:dyDescent="0.3">
      <c r="A19" s="18" t="s">
        <v>67</v>
      </c>
      <c r="B19" s="14" t="s">
        <v>55</v>
      </c>
      <c r="C19" s="19" t="e">
        <f>+#REF!/1000</f>
        <v>#REF!</v>
      </c>
      <c r="D19" s="19" t="e">
        <f>+#REF!/1000</f>
        <v>#REF!</v>
      </c>
    </row>
    <row r="20" spans="1:4" x14ac:dyDescent="0.3">
      <c r="A20" s="18" t="s">
        <v>68</v>
      </c>
      <c r="B20" s="14" t="s">
        <v>56</v>
      </c>
      <c r="C20" s="19" t="e">
        <f>+#REF!/1000</f>
        <v>#REF!</v>
      </c>
      <c r="D20" s="19" t="e">
        <f>+#REF!/1000</f>
        <v>#REF!</v>
      </c>
    </row>
    <row r="21" spans="1:4" x14ac:dyDescent="0.3">
      <c r="A21" s="18" t="s">
        <v>69</v>
      </c>
      <c r="B21" s="14" t="s">
        <v>57</v>
      </c>
      <c r="C21" s="19" t="e">
        <f>+#REF!/1000</f>
        <v>#REF!</v>
      </c>
      <c r="D21" s="19" t="e">
        <f>+#REF!/1000</f>
        <v>#REF!</v>
      </c>
    </row>
    <row r="22" spans="1:4" ht="26" x14ac:dyDescent="0.3">
      <c r="A22" s="18" t="s">
        <v>70</v>
      </c>
      <c r="B22" s="14" t="s">
        <v>58</v>
      </c>
      <c r="C22" s="19" t="e">
        <f>+#REF!/1000</f>
        <v>#REF!</v>
      </c>
      <c r="D22" s="19" t="e">
        <f>+#REF!/1000</f>
        <v>#REF!</v>
      </c>
    </row>
    <row r="23" spans="1:4" x14ac:dyDescent="0.3">
      <c r="A23" s="18" t="s">
        <v>71</v>
      </c>
      <c r="B23" s="14" t="s">
        <v>59</v>
      </c>
      <c r="C23" s="19" t="e">
        <f>+#REF!/1000</f>
        <v>#REF!</v>
      </c>
      <c r="D23" s="19" t="e">
        <f>+#REF!/1000</f>
        <v>#REF!</v>
      </c>
    </row>
    <row r="24" spans="1:4" x14ac:dyDescent="0.3">
      <c r="A24" s="18" t="s">
        <v>72</v>
      </c>
      <c r="B24" s="14" t="s">
        <v>60</v>
      </c>
      <c r="C24" s="19" t="e">
        <f>+#REF!/1000</f>
        <v>#REF!</v>
      </c>
      <c r="D24" s="19" t="e">
        <f>+#REF!/1000</f>
        <v>#REF!</v>
      </c>
    </row>
    <row r="25" spans="1:4" ht="26" x14ac:dyDescent="0.3">
      <c r="A25" s="18" t="s">
        <v>73</v>
      </c>
      <c r="B25" s="14" t="s">
        <v>61</v>
      </c>
      <c r="C25" s="19" t="e">
        <f>+#REF!/1000</f>
        <v>#REF!</v>
      </c>
      <c r="D25" s="19" t="e">
        <f>+#REF!/1000</f>
        <v>#REF!</v>
      </c>
    </row>
    <row r="26" spans="1:4" x14ac:dyDescent="0.3">
      <c r="A26" s="18" t="s">
        <v>74</v>
      </c>
      <c r="B26" s="14" t="s">
        <v>65</v>
      </c>
      <c r="C26" s="19" t="e">
        <f>+#REF!/1000</f>
        <v>#REF!</v>
      </c>
      <c r="D26" s="19" t="e">
        <f>+#REF!/1000</f>
        <v>#REF!</v>
      </c>
    </row>
    <row r="27" spans="1:4" x14ac:dyDescent="0.3">
      <c r="A27" s="18" t="s">
        <v>75</v>
      </c>
      <c r="B27" s="14" t="s">
        <v>63</v>
      </c>
      <c r="C27" s="19" t="e">
        <f>+#REF!/1000</f>
        <v>#REF!</v>
      </c>
      <c r="D27" s="19" t="e">
        <f>+#REF!/1000</f>
        <v>#REF!</v>
      </c>
    </row>
    <row r="28" spans="1:4" x14ac:dyDescent="0.3">
      <c r="B28" s="15"/>
      <c r="C28" s="20"/>
      <c r="D28" s="20"/>
    </row>
    <row r="29" spans="1:4" x14ac:dyDescent="0.3">
      <c r="B29" s="12" t="s">
        <v>87</v>
      </c>
      <c r="C29" s="24" t="e">
        <f>+C18+C7</f>
        <v>#REF!</v>
      </c>
      <c r="D29" s="24" t="e">
        <f>+D18+D7</f>
        <v>#REF!</v>
      </c>
    </row>
    <row r="30" spans="1:4" ht="13.5" thickBot="1" x14ac:dyDescent="0.35">
      <c r="B30" s="16"/>
      <c r="C30" s="21"/>
      <c r="D30" s="21"/>
    </row>
    <row r="32" spans="1:4" x14ac:dyDescent="0.3">
      <c r="B32" s="25" t="s">
        <v>88</v>
      </c>
      <c r="C32" s="22" t="e">
        <f>+#REF!/1000</f>
        <v>#REF!</v>
      </c>
    </row>
    <row r="33" spans="2:3" x14ac:dyDescent="0.3">
      <c r="B33" s="25" t="s">
        <v>89</v>
      </c>
      <c r="C33" s="22" t="e">
        <f>+C29-C32</f>
        <v>#REF!</v>
      </c>
    </row>
  </sheetData>
  <mergeCells count="7">
    <mergeCell ref="B1:D1"/>
    <mergeCell ref="B2:D2"/>
    <mergeCell ref="B3:D3"/>
    <mergeCell ref="B4:D4"/>
    <mergeCell ref="B5:B6"/>
    <mergeCell ref="C5:C6"/>
    <mergeCell ref="D5:D6"/>
  </mergeCells>
  <printOptions horizontalCentered="1"/>
  <pageMargins left="0.70866141732283472" right="0.70866141732283472" top="0.74803149606299213" bottom="0.74803149606299213" header="0.31496062992125984" footer="0.31496062992125984"/>
  <pageSetup scale="1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33"/>
  <sheetViews>
    <sheetView workbookViewId="0">
      <selection activeCell="B2" sqref="B2:H2"/>
    </sheetView>
  </sheetViews>
  <sheetFormatPr baseColWidth="10" defaultColWidth="24.26953125" defaultRowHeight="13" x14ac:dyDescent="0.3"/>
  <cols>
    <col min="1" max="1" width="8.81640625" style="18" bestFit="1" customWidth="1"/>
    <col min="2" max="2" width="32.81640625" style="1" customWidth="1"/>
    <col min="3" max="3" width="21.81640625" style="1" customWidth="1"/>
    <col min="4" max="4" width="20.7265625" style="1" bestFit="1" customWidth="1"/>
    <col min="5" max="7" width="7.453125" style="1" hidden="1" customWidth="1"/>
    <col min="8" max="8" width="7.26953125" style="1" hidden="1" customWidth="1"/>
    <col min="9" max="16384" width="24.26953125" style="1"/>
  </cols>
  <sheetData>
    <row r="1" spans="1:9" x14ac:dyDescent="0.3">
      <c r="B1" s="135" t="s">
        <v>109</v>
      </c>
      <c r="C1" s="136"/>
      <c r="D1" s="136"/>
      <c r="E1" s="136"/>
      <c r="F1" s="136"/>
      <c r="G1" s="136"/>
      <c r="H1" s="137"/>
      <c r="I1" s="1" t="s">
        <v>85</v>
      </c>
    </row>
    <row r="2" spans="1:9" x14ac:dyDescent="0.3">
      <c r="B2" s="138" t="s">
        <v>34</v>
      </c>
      <c r="C2" s="139"/>
      <c r="D2" s="139"/>
      <c r="E2" s="139"/>
      <c r="F2" s="139"/>
      <c r="G2" s="139"/>
      <c r="H2" s="140"/>
      <c r="I2" s="26" t="e">
        <f>+#REF!</f>
        <v>#REF!</v>
      </c>
    </row>
    <row r="3" spans="1:9" x14ac:dyDescent="0.3">
      <c r="B3" s="138" t="s">
        <v>110</v>
      </c>
      <c r="C3" s="139"/>
      <c r="D3" s="139"/>
      <c r="E3" s="139"/>
      <c r="F3" s="139"/>
      <c r="G3" s="139"/>
      <c r="H3" s="140"/>
    </row>
    <row r="4" spans="1:9" ht="13.5" thickBot="1" x14ac:dyDescent="0.35">
      <c r="B4" s="138" t="s">
        <v>35</v>
      </c>
      <c r="C4" s="139"/>
      <c r="D4" s="139"/>
      <c r="E4" s="139"/>
      <c r="F4" s="139"/>
      <c r="G4" s="139"/>
      <c r="H4" s="140"/>
    </row>
    <row r="5" spans="1:9" ht="12.75" customHeight="1" x14ac:dyDescent="0.3">
      <c r="B5" s="147" t="s">
        <v>3</v>
      </c>
      <c r="C5" s="141">
        <v>2018</v>
      </c>
      <c r="D5" s="141">
        <v>2019</v>
      </c>
      <c r="E5" s="145" t="s">
        <v>4</v>
      </c>
      <c r="F5" s="145" t="s">
        <v>5</v>
      </c>
      <c r="G5" s="145" t="s">
        <v>6</v>
      </c>
      <c r="H5" s="145" t="s">
        <v>7</v>
      </c>
    </row>
    <row r="6" spans="1:9" ht="15.75" customHeight="1" thickBot="1" x14ac:dyDescent="0.35">
      <c r="B6" s="148"/>
      <c r="C6" s="142"/>
      <c r="D6" s="142"/>
      <c r="E6" s="146"/>
      <c r="F6" s="146"/>
      <c r="G6" s="146"/>
      <c r="H6" s="146"/>
    </row>
    <row r="7" spans="1:9" ht="26" x14ac:dyDescent="0.3">
      <c r="B7" s="12" t="s">
        <v>90</v>
      </c>
      <c r="C7" s="27" t="e">
        <f>SUM(C8:C16)</f>
        <v>#REF!</v>
      </c>
      <c r="D7" s="27" t="e">
        <f>SUM(D8:D16)</f>
        <v>#REF!</v>
      </c>
      <c r="E7" s="13"/>
      <c r="F7" s="13"/>
      <c r="G7" s="13"/>
      <c r="H7" s="13"/>
    </row>
    <row r="8" spans="1:9" x14ac:dyDescent="0.3">
      <c r="A8" s="18" t="s">
        <v>76</v>
      </c>
      <c r="B8" s="14" t="s">
        <v>55</v>
      </c>
      <c r="C8" s="19" t="e">
        <f>+#REF!/1000</f>
        <v>#REF!</v>
      </c>
      <c r="D8" s="19" t="e">
        <f>+#REF!/1000</f>
        <v>#REF!</v>
      </c>
      <c r="E8" s="13"/>
      <c r="F8" s="13"/>
      <c r="G8" s="13"/>
      <c r="H8" s="13"/>
    </row>
    <row r="9" spans="1:9" x14ac:dyDescent="0.3">
      <c r="A9" s="18" t="s">
        <v>77</v>
      </c>
      <c r="B9" s="14" t="s">
        <v>56</v>
      </c>
      <c r="C9" s="19" t="e">
        <f>+#REF!/1000</f>
        <v>#REF!</v>
      </c>
      <c r="D9" s="19" t="e">
        <f>+#REF!/1000</f>
        <v>#REF!</v>
      </c>
      <c r="E9" s="13"/>
      <c r="F9" s="13"/>
      <c r="G9" s="13"/>
      <c r="H9" s="13"/>
    </row>
    <row r="10" spans="1:9" x14ac:dyDescent="0.3">
      <c r="A10" s="18" t="s">
        <v>78</v>
      </c>
      <c r="B10" s="14" t="s">
        <v>57</v>
      </c>
      <c r="C10" s="19" t="e">
        <f>+#REF!/1000</f>
        <v>#REF!</v>
      </c>
      <c r="D10" s="19" t="e">
        <f>+#REF!/1000</f>
        <v>#REF!</v>
      </c>
      <c r="E10" s="13"/>
      <c r="F10" s="13"/>
      <c r="G10" s="13"/>
      <c r="H10" s="13"/>
    </row>
    <row r="11" spans="1:9" ht="26" x14ac:dyDescent="0.3">
      <c r="A11" s="18" t="s">
        <v>79</v>
      </c>
      <c r="B11" s="14" t="s">
        <v>58</v>
      </c>
      <c r="C11" s="19" t="e">
        <f>+#REF!/1000</f>
        <v>#REF!</v>
      </c>
      <c r="D11" s="19" t="e">
        <f>+#REF!/1000</f>
        <v>#REF!</v>
      </c>
      <c r="E11" s="13"/>
      <c r="F11" s="13"/>
      <c r="G11" s="13"/>
      <c r="H11" s="13"/>
    </row>
    <row r="12" spans="1:9" ht="26" x14ac:dyDescent="0.3">
      <c r="A12" s="18" t="s">
        <v>80</v>
      </c>
      <c r="B12" s="14" t="s">
        <v>59</v>
      </c>
      <c r="C12" s="19" t="e">
        <f>+#REF!/1000</f>
        <v>#REF!</v>
      </c>
      <c r="D12" s="19" t="e">
        <f>+#REF!/1000</f>
        <v>#REF!</v>
      </c>
      <c r="E12" s="13"/>
      <c r="F12" s="13"/>
      <c r="G12" s="13"/>
      <c r="H12" s="13"/>
    </row>
    <row r="13" spans="1:9" x14ac:dyDescent="0.3">
      <c r="A13" s="18" t="s">
        <v>81</v>
      </c>
      <c r="B13" s="14" t="s">
        <v>60</v>
      </c>
      <c r="C13" s="19" t="e">
        <f>+#REF!/1000</f>
        <v>#REF!</v>
      </c>
      <c r="D13" s="19" t="e">
        <f>+#REF!/1000</f>
        <v>#REF!</v>
      </c>
      <c r="E13" s="13"/>
      <c r="F13" s="13"/>
      <c r="G13" s="13"/>
      <c r="H13" s="13"/>
      <c r="I13" s="28"/>
    </row>
    <row r="14" spans="1:9" ht="26" x14ac:dyDescent="0.3">
      <c r="A14" s="18" t="s">
        <v>82</v>
      </c>
      <c r="B14" s="14" t="s">
        <v>61</v>
      </c>
      <c r="C14" s="19" t="e">
        <f>+#REF!/1000</f>
        <v>#REF!</v>
      </c>
      <c r="D14" s="19" t="e">
        <f>+#REF!/1000</f>
        <v>#REF!</v>
      </c>
      <c r="E14" s="13"/>
      <c r="F14" s="13"/>
      <c r="G14" s="13"/>
      <c r="H14" s="13"/>
    </row>
    <row r="15" spans="1:9" x14ac:dyDescent="0.3">
      <c r="A15" s="18" t="s">
        <v>83</v>
      </c>
      <c r="B15" s="14" t="s">
        <v>62</v>
      </c>
      <c r="C15" s="19" t="e">
        <f>+#REF!/1000</f>
        <v>#REF!</v>
      </c>
      <c r="D15" s="19" t="e">
        <f>+#REF!/1000</f>
        <v>#REF!</v>
      </c>
      <c r="E15" s="13"/>
      <c r="F15" s="13"/>
      <c r="G15" s="13"/>
      <c r="H15" s="13"/>
    </row>
    <row r="16" spans="1:9" x14ac:dyDescent="0.3">
      <c r="A16" s="18" t="s">
        <v>84</v>
      </c>
      <c r="B16" s="14" t="s">
        <v>63</v>
      </c>
      <c r="C16" s="19" t="e">
        <f>+#REF!/1000</f>
        <v>#REF!</v>
      </c>
      <c r="D16" s="19" t="e">
        <f>+#REF!/1000</f>
        <v>#REF!</v>
      </c>
      <c r="E16" s="13"/>
      <c r="F16" s="13"/>
      <c r="G16" s="13"/>
      <c r="H16" s="13"/>
    </row>
    <row r="17" spans="1:8" x14ac:dyDescent="0.3">
      <c r="B17" s="15"/>
      <c r="C17" s="13"/>
      <c r="D17" s="13"/>
      <c r="E17" s="13"/>
      <c r="F17" s="13"/>
      <c r="G17" s="13"/>
      <c r="H17" s="13"/>
    </row>
    <row r="18" spans="1:8" ht="26" x14ac:dyDescent="0.3">
      <c r="B18" s="12" t="s">
        <v>91</v>
      </c>
      <c r="C18" s="27" t="e">
        <f>SUM(C19:C27)</f>
        <v>#REF!</v>
      </c>
      <c r="D18" s="27" t="e">
        <f>SUM(D19:D27)</f>
        <v>#REF!</v>
      </c>
      <c r="E18" s="13"/>
      <c r="F18" s="13"/>
      <c r="G18" s="13"/>
      <c r="H18" s="13"/>
    </row>
    <row r="19" spans="1:8" x14ac:dyDescent="0.3">
      <c r="A19" s="18" t="s">
        <v>67</v>
      </c>
      <c r="B19" s="14" t="s">
        <v>55</v>
      </c>
      <c r="C19" s="19" t="e">
        <f>+#REF!/1000</f>
        <v>#REF!</v>
      </c>
      <c r="D19" s="19" t="e">
        <f>+#REF!/1000</f>
        <v>#REF!</v>
      </c>
      <c r="E19" s="13"/>
      <c r="F19" s="13"/>
      <c r="G19" s="13"/>
      <c r="H19" s="13"/>
    </row>
    <row r="20" spans="1:8" x14ac:dyDescent="0.3">
      <c r="A20" s="18" t="s">
        <v>68</v>
      </c>
      <c r="B20" s="14" t="s">
        <v>56</v>
      </c>
      <c r="C20" s="19" t="e">
        <f>+#REF!/1000</f>
        <v>#REF!</v>
      </c>
      <c r="D20" s="19" t="e">
        <f>+#REF!/1000</f>
        <v>#REF!</v>
      </c>
      <c r="E20" s="13"/>
      <c r="F20" s="13"/>
      <c r="G20" s="13"/>
      <c r="H20" s="13"/>
    </row>
    <row r="21" spans="1:8" x14ac:dyDescent="0.3">
      <c r="A21" s="18" t="s">
        <v>69</v>
      </c>
      <c r="B21" s="14" t="s">
        <v>57</v>
      </c>
      <c r="C21" s="19" t="e">
        <f>+#REF!/1000</f>
        <v>#REF!</v>
      </c>
      <c r="D21" s="19" t="e">
        <f>+#REF!/1000</f>
        <v>#REF!</v>
      </c>
      <c r="E21" s="13"/>
      <c r="F21" s="13"/>
      <c r="G21" s="13"/>
      <c r="H21" s="13"/>
    </row>
    <row r="22" spans="1:8" ht="26" x14ac:dyDescent="0.3">
      <c r="A22" s="18" t="s">
        <v>70</v>
      </c>
      <c r="B22" s="14" t="s">
        <v>58</v>
      </c>
      <c r="C22" s="19" t="e">
        <f>+#REF!/1000</f>
        <v>#REF!</v>
      </c>
      <c r="D22" s="19" t="e">
        <f>+#REF!/1000</f>
        <v>#REF!</v>
      </c>
      <c r="E22" s="13"/>
      <c r="F22" s="13"/>
      <c r="G22" s="13"/>
      <c r="H22" s="13"/>
    </row>
    <row r="23" spans="1:8" ht="26" x14ac:dyDescent="0.3">
      <c r="A23" s="18" t="s">
        <v>71</v>
      </c>
      <c r="B23" s="14" t="s">
        <v>59</v>
      </c>
      <c r="C23" s="19" t="e">
        <f>+#REF!/1000</f>
        <v>#REF!</v>
      </c>
      <c r="D23" s="19" t="e">
        <f>+#REF!/1000</f>
        <v>#REF!</v>
      </c>
      <c r="E23" s="13"/>
      <c r="F23" s="13"/>
      <c r="G23" s="13"/>
      <c r="H23" s="13"/>
    </row>
    <row r="24" spans="1:8" x14ac:dyDescent="0.3">
      <c r="A24" s="18" t="s">
        <v>72</v>
      </c>
      <c r="B24" s="14" t="s">
        <v>60</v>
      </c>
      <c r="C24" s="19" t="e">
        <f>+#REF!/1000</f>
        <v>#REF!</v>
      </c>
      <c r="D24" s="19" t="e">
        <f>+#REF!/1000</f>
        <v>#REF!</v>
      </c>
      <c r="E24" s="13"/>
      <c r="F24" s="13"/>
      <c r="G24" s="13"/>
      <c r="H24" s="13"/>
    </row>
    <row r="25" spans="1:8" ht="26" x14ac:dyDescent="0.3">
      <c r="A25" s="18" t="s">
        <v>73</v>
      </c>
      <c r="B25" s="14" t="s">
        <v>61</v>
      </c>
      <c r="C25" s="19" t="e">
        <f>+#REF!/1000</f>
        <v>#REF!</v>
      </c>
      <c r="D25" s="19" t="e">
        <f>+#REF!/1000</f>
        <v>#REF!</v>
      </c>
      <c r="E25" s="13"/>
      <c r="F25" s="13"/>
      <c r="G25" s="13"/>
      <c r="H25" s="13"/>
    </row>
    <row r="26" spans="1:8" x14ac:dyDescent="0.3">
      <c r="A26" s="18" t="s">
        <v>74</v>
      </c>
      <c r="B26" s="14" t="s">
        <v>65</v>
      </c>
      <c r="C26" s="19" t="e">
        <f>+#REF!/1000</f>
        <v>#REF!</v>
      </c>
      <c r="D26" s="19" t="e">
        <f>+#REF!/1000</f>
        <v>#REF!</v>
      </c>
      <c r="E26" s="13"/>
      <c r="F26" s="13"/>
      <c r="G26" s="13"/>
      <c r="H26" s="13"/>
    </row>
    <row r="27" spans="1:8" x14ac:dyDescent="0.3">
      <c r="A27" s="18" t="s">
        <v>75</v>
      </c>
      <c r="B27" s="14" t="s">
        <v>63</v>
      </c>
      <c r="C27" s="19" t="e">
        <f>+#REF!/1000</f>
        <v>#REF!</v>
      </c>
      <c r="D27" s="19" t="e">
        <f>+#REF!/1000</f>
        <v>#REF!</v>
      </c>
      <c r="E27" s="13"/>
      <c r="F27" s="13"/>
      <c r="G27" s="13"/>
      <c r="H27" s="13"/>
    </row>
    <row r="28" spans="1:8" x14ac:dyDescent="0.3">
      <c r="B28" s="15"/>
      <c r="C28" s="13"/>
      <c r="D28" s="13"/>
      <c r="E28" s="13"/>
      <c r="F28" s="13"/>
      <c r="G28" s="13"/>
      <c r="H28" s="13"/>
    </row>
    <row r="29" spans="1:8" ht="26" x14ac:dyDescent="0.3">
      <c r="B29" s="12" t="s">
        <v>92</v>
      </c>
      <c r="C29" s="27" t="e">
        <f>+C18+C7</f>
        <v>#REF!</v>
      </c>
      <c r="D29" s="27" t="e">
        <f>+D18+D7</f>
        <v>#REF!</v>
      </c>
      <c r="E29" s="13"/>
      <c r="F29" s="13"/>
      <c r="G29" s="13"/>
      <c r="H29" s="13"/>
    </row>
    <row r="30" spans="1:8" ht="13.5" thickBot="1" x14ac:dyDescent="0.35">
      <c r="B30" s="16"/>
      <c r="C30" s="17"/>
      <c r="D30" s="17"/>
      <c r="E30" s="17"/>
      <c r="F30" s="17"/>
      <c r="G30" s="17"/>
      <c r="H30" s="17"/>
    </row>
    <row r="32" spans="1:8" x14ac:dyDescent="0.3">
      <c r="B32" s="25" t="s">
        <v>93</v>
      </c>
      <c r="C32" s="22" t="e">
        <f>+#REF!/1000</f>
        <v>#REF!</v>
      </c>
    </row>
    <row r="33" spans="2:3" x14ac:dyDescent="0.3">
      <c r="B33" s="25" t="s">
        <v>89</v>
      </c>
      <c r="C33" s="28" t="e">
        <f>+C29-C32</f>
        <v>#REF!</v>
      </c>
    </row>
  </sheetData>
  <mergeCells count="11">
    <mergeCell ref="H5:H6"/>
    <mergeCell ref="B1:H1"/>
    <mergeCell ref="B2:H2"/>
    <mergeCell ref="B3:H3"/>
    <mergeCell ref="B4:H4"/>
    <mergeCell ref="B5:B6"/>
    <mergeCell ref="C5:C6"/>
    <mergeCell ref="D5:D6"/>
    <mergeCell ref="E5:E6"/>
    <mergeCell ref="F5:F6"/>
    <mergeCell ref="G5: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40"/>
  <sheetViews>
    <sheetView zoomScale="85" zoomScaleNormal="85" workbookViewId="0">
      <selection activeCell="G7" sqref="G7"/>
    </sheetView>
  </sheetViews>
  <sheetFormatPr baseColWidth="10" defaultColWidth="11.453125" defaultRowHeight="13" x14ac:dyDescent="0.3"/>
  <cols>
    <col min="1" max="1" width="11.453125" style="1"/>
    <col min="2" max="2" width="41.54296875" style="1" customWidth="1"/>
    <col min="3" max="6" width="0" style="1" hidden="1" customWidth="1"/>
    <col min="7" max="7" width="16.54296875" style="1" customWidth="1"/>
    <col min="8" max="8" width="16.81640625" style="1" bestFit="1" customWidth="1"/>
    <col min="9" max="10" width="11.453125" style="1"/>
    <col min="11" max="11" width="13.453125" style="1" bestFit="1" customWidth="1"/>
    <col min="12" max="16384" width="11.453125" style="1"/>
  </cols>
  <sheetData>
    <row r="1" spans="1:11" x14ac:dyDescent="0.3">
      <c r="B1" s="135" t="s">
        <v>109</v>
      </c>
      <c r="C1" s="136"/>
      <c r="D1" s="136"/>
      <c r="E1" s="136"/>
      <c r="F1" s="136"/>
      <c r="G1" s="136"/>
      <c r="H1" s="137"/>
    </row>
    <row r="2" spans="1:11" x14ac:dyDescent="0.3">
      <c r="B2" s="138" t="s">
        <v>36</v>
      </c>
      <c r="C2" s="139"/>
      <c r="D2" s="139"/>
      <c r="E2" s="139"/>
      <c r="F2" s="139"/>
      <c r="G2" s="139"/>
      <c r="H2" s="140"/>
    </row>
    <row r="3" spans="1:11" ht="13.5" thickBot="1" x14ac:dyDescent="0.35">
      <c r="B3" s="149" t="s">
        <v>110</v>
      </c>
      <c r="C3" s="150"/>
      <c r="D3" s="150"/>
      <c r="E3" s="150"/>
      <c r="F3" s="150"/>
      <c r="G3" s="150"/>
      <c r="H3" s="151"/>
    </row>
    <row r="4" spans="1:11" ht="15" thickBot="1" x14ac:dyDescent="0.35">
      <c r="B4" s="2" t="s">
        <v>3</v>
      </c>
      <c r="C4" s="3" t="s">
        <v>37</v>
      </c>
      <c r="D4" s="3" t="s">
        <v>38</v>
      </c>
      <c r="E4" s="3" t="s">
        <v>39</v>
      </c>
      <c r="F4" s="3" t="s">
        <v>40</v>
      </c>
      <c r="G4" s="3">
        <v>2016</v>
      </c>
      <c r="H4" s="3">
        <v>2017</v>
      </c>
    </row>
    <row r="5" spans="1:11" x14ac:dyDescent="0.3">
      <c r="B5" s="4"/>
      <c r="C5" s="47"/>
      <c r="D5" s="47"/>
      <c r="E5" s="47"/>
      <c r="F5" s="47"/>
      <c r="G5" s="47"/>
      <c r="H5" s="47"/>
    </row>
    <row r="6" spans="1:11" ht="26" x14ac:dyDescent="0.3">
      <c r="B6" s="6" t="s">
        <v>41</v>
      </c>
      <c r="C6" s="47"/>
      <c r="D6" s="47"/>
      <c r="E6" s="47"/>
      <c r="F6" s="47"/>
      <c r="G6" s="52">
        <f>SUM(G7:G18)</f>
        <v>3511436.3489999999</v>
      </c>
      <c r="H6" s="52">
        <f>SUM(H7:H18)</f>
        <v>3954362.8139999998</v>
      </c>
    </row>
    <row r="7" spans="1:11" x14ac:dyDescent="0.3">
      <c r="A7" s="1">
        <v>1</v>
      </c>
      <c r="B7" s="48" t="s">
        <v>42</v>
      </c>
      <c r="C7" s="47"/>
      <c r="D7" s="47"/>
      <c r="E7" s="47"/>
      <c r="F7" s="47"/>
      <c r="G7" s="52">
        <f>ABS('Formato 7c A1'!G7/1000)</f>
        <v>1407263.797</v>
      </c>
      <c r="H7" s="52">
        <f>ABS('Formato 7c A1'!H7/1000)</f>
        <v>1532598.595</v>
      </c>
    </row>
    <row r="8" spans="1:11" ht="26" x14ac:dyDescent="0.3">
      <c r="A8" s="1">
        <v>2</v>
      </c>
      <c r="B8" s="48" t="s">
        <v>43</v>
      </c>
      <c r="C8" s="47"/>
      <c r="D8" s="47"/>
      <c r="E8" s="47"/>
      <c r="F8" s="47"/>
      <c r="G8" s="52">
        <f>ABS('Formato 7c A1'!G8/1000)</f>
        <v>0</v>
      </c>
      <c r="H8" s="52">
        <f>ABS('Formato 7c A1'!H8/1000)</f>
        <v>0</v>
      </c>
    </row>
    <row r="9" spans="1:11" x14ac:dyDescent="0.3">
      <c r="A9" s="1">
        <v>3</v>
      </c>
      <c r="B9" s="48" t="s">
        <v>11</v>
      </c>
      <c r="C9" s="47"/>
      <c r="D9" s="47"/>
      <c r="E9" s="47"/>
      <c r="F9" s="47"/>
      <c r="G9" s="52">
        <f>ABS('Formato 7c A1'!G9/1000)</f>
        <v>0</v>
      </c>
      <c r="H9" s="52">
        <f>ABS('Formato 7c A1'!H9/1000)</f>
        <v>0</v>
      </c>
    </row>
    <row r="10" spans="1:11" x14ac:dyDescent="0.3">
      <c r="A10" s="1">
        <v>4</v>
      </c>
      <c r="B10" s="48" t="s">
        <v>12</v>
      </c>
      <c r="C10" s="47"/>
      <c r="D10" s="47"/>
      <c r="E10" s="47"/>
      <c r="F10" s="47"/>
      <c r="G10" s="52">
        <f>ABS('Formato 7c A1'!G10/1000)</f>
        <v>181486.38699999999</v>
      </c>
      <c r="H10" s="52">
        <f>ABS('Formato 7c A1'!H10/1000)</f>
        <v>161014.34599999999</v>
      </c>
    </row>
    <row r="11" spans="1:11" x14ac:dyDescent="0.3">
      <c r="A11" s="1">
        <v>5</v>
      </c>
      <c r="B11" s="48" t="s">
        <v>44</v>
      </c>
      <c r="C11" s="47"/>
      <c r="D11" s="47"/>
      <c r="E11" s="47"/>
      <c r="F11" s="47"/>
      <c r="G11" s="52">
        <f>ABS('Formato 7c A1'!G11/1000)</f>
        <v>151226.64799999999</v>
      </c>
      <c r="H11" s="52">
        <f>ABS('Formato 7c A1'!H11/1000)</f>
        <v>256200.467</v>
      </c>
    </row>
    <row r="12" spans="1:11" x14ac:dyDescent="0.3">
      <c r="A12" s="1">
        <v>6</v>
      </c>
      <c r="B12" s="48" t="s">
        <v>45</v>
      </c>
      <c r="C12" s="47"/>
      <c r="D12" s="47"/>
      <c r="E12" s="47"/>
      <c r="F12" s="47"/>
      <c r="G12" s="52">
        <f>ABS('Formato 7c A1'!G12/1000)</f>
        <v>82172.725999999995</v>
      </c>
      <c r="H12" s="52">
        <f>ABS('Formato 7c A1'!H12/1000)</f>
        <v>106081.326</v>
      </c>
    </row>
    <row r="13" spans="1:11" x14ac:dyDescent="0.3">
      <c r="A13" s="1">
        <v>7</v>
      </c>
      <c r="B13" s="48" t="s">
        <v>15</v>
      </c>
      <c r="C13" s="47"/>
      <c r="D13" s="47"/>
      <c r="E13" s="47"/>
      <c r="F13" s="47"/>
      <c r="G13" s="52">
        <f>ABS('Formato 7c A1'!G13/1000)</f>
        <v>0</v>
      </c>
      <c r="H13" s="52">
        <f>ABS('Formato 7c A1'!H13/1000)</f>
        <v>0</v>
      </c>
    </row>
    <row r="14" spans="1:11" x14ac:dyDescent="0.3">
      <c r="A14" s="1">
        <v>8</v>
      </c>
      <c r="B14" s="48" t="s">
        <v>16</v>
      </c>
      <c r="C14" s="47"/>
      <c r="D14" s="47"/>
      <c r="E14" s="47"/>
      <c r="F14" s="47"/>
      <c r="G14" s="52">
        <f>ABS('Formato 7c A1'!G14/1000)</f>
        <v>1567574.6910000001</v>
      </c>
      <c r="H14" s="52">
        <f>ABS('Formato 7c A1'!H14/1000)</f>
        <v>1790554.3370000001</v>
      </c>
      <c r="J14" s="1">
        <v>941157426.31000006</v>
      </c>
      <c r="K14" s="28">
        <f>+H14+J14</f>
        <v>942947980.64700007</v>
      </c>
    </row>
    <row r="15" spans="1:11" ht="26" x14ac:dyDescent="0.3">
      <c r="A15" s="18"/>
      <c r="B15" s="48" t="s">
        <v>46</v>
      </c>
      <c r="C15" s="47"/>
      <c r="D15" s="47"/>
      <c r="E15" s="47"/>
      <c r="F15" s="47"/>
      <c r="G15" s="52">
        <f>ABS('Formato 7c A1'!G15/1000)</f>
        <v>40719.72</v>
      </c>
      <c r="H15" s="52">
        <f>ABS('Formato 7c A1'!H15/1000)</f>
        <v>58816.663</v>
      </c>
      <c r="I15" s="31" t="s">
        <v>108</v>
      </c>
    </row>
    <row r="16" spans="1:11" x14ac:dyDescent="0.3">
      <c r="A16" s="18"/>
      <c r="B16" s="48" t="s">
        <v>47</v>
      </c>
      <c r="C16" s="47"/>
      <c r="D16" s="47"/>
      <c r="E16" s="47"/>
      <c r="F16" s="47"/>
      <c r="G16" s="52">
        <f>ABS('Formato 7c A1'!G16/1000)</f>
        <v>0</v>
      </c>
      <c r="H16" s="52">
        <f>ABS('Formato 7c A1'!H16/1000)</f>
        <v>0</v>
      </c>
    </row>
    <row r="17" spans="1:16" x14ac:dyDescent="0.3">
      <c r="A17" s="18"/>
      <c r="B17" s="48" t="s">
        <v>48</v>
      </c>
      <c r="C17" s="47"/>
      <c r="D17" s="47"/>
      <c r="E17" s="47"/>
      <c r="F17" s="47"/>
      <c r="G17" s="52">
        <f>ABS('Formato 7c A1'!G17/1000)</f>
        <v>0</v>
      </c>
      <c r="H17" s="52">
        <f>ABS('Formato 7c A1'!H17/1000)</f>
        <v>0</v>
      </c>
      <c r="I17" s="57" t="s">
        <v>97</v>
      </c>
    </row>
    <row r="18" spans="1:16" ht="14.5" x14ac:dyDescent="0.35">
      <c r="A18" s="18"/>
      <c r="B18" s="48" t="s">
        <v>20</v>
      </c>
      <c r="C18" s="47"/>
      <c r="D18" s="47"/>
      <c r="E18" s="47"/>
      <c r="F18" s="47"/>
      <c r="G18" s="52">
        <f>ABS('Formato 7c A1'!G18/1000)</f>
        <v>80992.38</v>
      </c>
      <c r="H18" s="52">
        <f>ABS('Formato 7c A1'!H18/1000)</f>
        <v>49097.08</v>
      </c>
      <c r="I18" s="55" t="s">
        <v>95</v>
      </c>
      <c r="J18" s="56" t="s">
        <v>96</v>
      </c>
      <c r="K18" s="56" t="s">
        <v>107</v>
      </c>
    </row>
    <row r="19" spans="1:16" x14ac:dyDescent="0.3">
      <c r="A19" s="18"/>
      <c r="B19" s="49"/>
      <c r="C19" s="47"/>
      <c r="D19" s="47"/>
      <c r="E19" s="47"/>
      <c r="F19" s="47"/>
      <c r="G19" s="52"/>
      <c r="H19" s="52"/>
    </row>
    <row r="20" spans="1:16" ht="27.5" x14ac:dyDescent="0.3">
      <c r="A20" s="18"/>
      <c r="B20" s="6" t="s">
        <v>49</v>
      </c>
      <c r="C20" s="47"/>
      <c r="D20" s="47"/>
      <c r="E20" s="47"/>
      <c r="F20" s="47"/>
      <c r="G20" s="52">
        <f>SUM(G21:G26)</f>
        <v>263076.50199999998</v>
      </c>
      <c r="H20" s="52">
        <f>SUM(H21:H26)</f>
        <v>363878.73700000002</v>
      </c>
    </row>
    <row r="21" spans="1:16" x14ac:dyDescent="0.3">
      <c r="A21" s="63">
        <v>82</v>
      </c>
      <c r="B21" s="48" t="s">
        <v>50</v>
      </c>
      <c r="C21" s="47"/>
      <c r="D21" s="47"/>
      <c r="E21" s="47"/>
      <c r="F21" s="47"/>
      <c r="G21" s="52">
        <f>ABS('Formato 7c A1'!G21/1000)</f>
        <v>218644.58100000001</v>
      </c>
      <c r="H21" s="52">
        <f>ABS('Formato 7c A1'!H21/1000)</f>
        <v>267164.75900000002</v>
      </c>
    </row>
    <row r="22" spans="1:16" x14ac:dyDescent="0.3">
      <c r="A22" s="18"/>
      <c r="B22" s="48" t="s">
        <v>23</v>
      </c>
      <c r="C22" s="47"/>
      <c r="D22" s="47"/>
      <c r="E22" s="47"/>
      <c r="F22" s="47"/>
      <c r="G22" s="52">
        <f>ABS('Formato 7c A1'!G22/1000)</f>
        <v>43176.402000000002</v>
      </c>
      <c r="H22" s="52">
        <f>ABS('Formato 7c A1'!H22/1000)</f>
        <v>96019.788</v>
      </c>
    </row>
    <row r="23" spans="1:16" x14ac:dyDescent="0.3">
      <c r="A23" s="18"/>
      <c r="B23" s="48" t="s">
        <v>24</v>
      </c>
      <c r="C23" s="47"/>
      <c r="D23" s="47"/>
      <c r="E23" s="47"/>
      <c r="F23" s="47"/>
      <c r="G23" s="52">
        <f>ABS('Formato 7c A1'!G23/1000)</f>
        <v>0</v>
      </c>
      <c r="H23" s="52">
        <f>ABS('Formato 7c A1'!H23/1000)</f>
        <v>0</v>
      </c>
    </row>
    <row r="24" spans="1:16" ht="26" x14ac:dyDescent="0.3">
      <c r="A24" s="18"/>
      <c r="B24" s="48" t="s">
        <v>25</v>
      </c>
      <c r="C24" s="47"/>
      <c r="D24" s="47"/>
      <c r="E24" s="47"/>
      <c r="F24" s="47"/>
      <c r="G24" s="52">
        <f>ABS('Formato 7c A1'!G24/1000)</f>
        <v>0</v>
      </c>
      <c r="H24" s="52">
        <f>ABS('Formato 7c A1'!H24/1000)</f>
        <v>0</v>
      </c>
    </row>
    <row r="25" spans="1:16" ht="26" x14ac:dyDescent="0.3">
      <c r="A25" s="18"/>
      <c r="B25" s="48" t="s">
        <v>26</v>
      </c>
      <c r="C25" s="47"/>
      <c r="D25" s="47"/>
      <c r="E25" s="47"/>
      <c r="F25" s="47"/>
      <c r="G25" s="52">
        <f>ABS('Formato 7c A1'!G25/1000)</f>
        <v>1255.519</v>
      </c>
      <c r="H25" s="52">
        <f>ABS('Formato 7c A1'!H25/1000)</f>
        <v>694.19</v>
      </c>
      <c r="I25" s="59" t="s">
        <v>100</v>
      </c>
      <c r="J25" s="61" t="s">
        <v>98</v>
      </c>
      <c r="K25" s="60" t="s">
        <v>104</v>
      </c>
      <c r="L25" s="61"/>
      <c r="N25" s="58"/>
      <c r="P25" s="62"/>
    </row>
    <row r="26" spans="1:16" x14ac:dyDescent="0.3">
      <c r="A26" s="18"/>
      <c r="B26" s="49"/>
      <c r="C26" s="47"/>
      <c r="D26" s="47"/>
      <c r="E26" s="47"/>
      <c r="F26" s="47"/>
      <c r="G26" s="52"/>
      <c r="H26" s="52"/>
    </row>
    <row r="27" spans="1:16" x14ac:dyDescent="0.3">
      <c r="B27" s="6" t="s">
        <v>51</v>
      </c>
      <c r="C27" s="47"/>
      <c r="D27" s="47"/>
      <c r="E27" s="47"/>
      <c r="F27" s="47"/>
      <c r="G27" s="52">
        <f>ABS('Formato 7c A1'!G27/1000)</f>
        <v>0</v>
      </c>
      <c r="H27" s="52"/>
    </row>
    <row r="28" spans="1:16" x14ac:dyDescent="0.3">
      <c r="B28" s="49" t="s">
        <v>52</v>
      </c>
      <c r="C28" s="47"/>
      <c r="D28" s="47"/>
      <c r="E28" s="47"/>
      <c r="F28" s="47"/>
      <c r="G28" s="52"/>
      <c r="H28" s="52"/>
    </row>
    <row r="29" spans="1:16" x14ac:dyDescent="0.3">
      <c r="B29" s="49"/>
      <c r="C29" s="47"/>
      <c r="D29" s="47"/>
      <c r="E29" s="47"/>
      <c r="F29" s="47"/>
      <c r="G29" s="52"/>
      <c r="H29" s="52"/>
    </row>
    <row r="30" spans="1:16" x14ac:dyDescent="0.3">
      <c r="B30" s="6" t="s">
        <v>53</v>
      </c>
      <c r="C30" s="47"/>
      <c r="D30" s="47"/>
      <c r="E30" s="47"/>
      <c r="F30" s="47"/>
      <c r="G30" s="52">
        <f>+G27+G20+G6</f>
        <v>3774512.8509999998</v>
      </c>
      <c r="H30" s="52">
        <f>+H27+H20+H6</f>
        <v>4318241.551</v>
      </c>
    </row>
    <row r="31" spans="1:16" x14ac:dyDescent="0.3">
      <c r="B31" s="49"/>
      <c r="C31" s="47"/>
      <c r="D31" s="47"/>
      <c r="E31" s="47"/>
      <c r="F31" s="47"/>
      <c r="G31" s="52"/>
      <c r="H31" s="52"/>
    </row>
    <row r="32" spans="1:16" x14ac:dyDescent="0.3">
      <c r="B32" s="8" t="s">
        <v>30</v>
      </c>
      <c r="C32" s="47"/>
      <c r="D32" s="47"/>
      <c r="E32" s="47"/>
      <c r="F32" s="47"/>
      <c r="G32" s="52"/>
      <c r="H32" s="52"/>
    </row>
    <row r="33" spans="2:8" ht="26" x14ac:dyDescent="0.3">
      <c r="B33" s="9" t="s">
        <v>31</v>
      </c>
      <c r="C33" s="47"/>
      <c r="D33" s="47"/>
      <c r="E33" s="47"/>
      <c r="F33" s="47"/>
      <c r="G33" s="52"/>
      <c r="H33" s="52"/>
    </row>
    <row r="34" spans="2:8" ht="26" x14ac:dyDescent="0.3">
      <c r="B34" s="9" t="s">
        <v>32</v>
      </c>
      <c r="C34" s="47"/>
      <c r="D34" s="47"/>
      <c r="E34" s="47"/>
      <c r="F34" s="47"/>
      <c r="G34" s="52"/>
      <c r="H34" s="52"/>
    </row>
    <row r="35" spans="2:8" x14ac:dyDescent="0.3">
      <c r="B35" s="8" t="s">
        <v>33</v>
      </c>
      <c r="C35" s="47"/>
      <c r="D35" s="47"/>
      <c r="E35" s="47"/>
      <c r="F35" s="47"/>
      <c r="G35" s="52"/>
      <c r="H35" s="52"/>
    </row>
    <row r="36" spans="2:8" ht="13.5" thickBot="1" x14ac:dyDescent="0.35">
      <c r="B36" s="50"/>
      <c r="C36" s="51"/>
      <c r="D36" s="51"/>
      <c r="E36" s="51"/>
      <c r="F36" s="51"/>
      <c r="G36" s="53"/>
      <c r="H36" s="53"/>
    </row>
    <row r="38" spans="2:8" x14ac:dyDescent="0.3">
      <c r="G38" s="54" t="e">
        <f>+#REF!/1000</f>
        <v>#REF!</v>
      </c>
      <c r="H38" s="54" t="e">
        <f>+#REF!/1000</f>
        <v>#REF!</v>
      </c>
    </row>
    <row r="39" spans="2:8" x14ac:dyDescent="0.3">
      <c r="G39" s="54" t="e">
        <f>+G30-G38</f>
        <v>#REF!</v>
      </c>
      <c r="H39" s="54" t="e">
        <f>+H30-H38</f>
        <v>#REF!</v>
      </c>
    </row>
    <row r="40" spans="2:8" x14ac:dyDescent="0.3">
      <c r="H40" s="54"/>
    </row>
  </sheetData>
  <mergeCells count="3">
    <mergeCell ref="B1:H1"/>
    <mergeCell ref="B2:H2"/>
    <mergeCell ref="B3:H3"/>
  </mergeCells>
  <conditionalFormatting sqref="L25">
    <cfRule type="duplicateValues" dxfId="3" priority="2"/>
  </conditionalFormatting>
  <conditionalFormatting sqref="J25">
    <cfRule type="duplicateValues" dxfId="2" priority="1"/>
  </conditionalFormatting>
  <printOptions horizontalCentered="1" verticalCentered="1"/>
  <pageMargins left="0.70866141732283472" right="0.70866141732283472" top="0.35433070866141736" bottom="0.35433070866141736" header="0.31496062992125984" footer="0.31496062992125984"/>
  <pageSetup scale="10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32"/>
  <sheetViews>
    <sheetView workbookViewId="0">
      <selection activeCell="M25" sqref="M25"/>
    </sheetView>
  </sheetViews>
  <sheetFormatPr baseColWidth="10" defaultColWidth="11.453125" defaultRowHeight="13" x14ac:dyDescent="0.3"/>
  <cols>
    <col min="1" max="1" width="11.453125" style="1"/>
    <col min="2" max="2" width="46.26953125" style="1" customWidth="1"/>
    <col min="3" max="6" width="0" style="1" hidden="1" customWidth="1"/>
    <col min="7" max="8" width="15.81640625" style="1" bestFit="1" customWidth="1"/>
    <col min="9" max="9" width="11.453125" style="1"/>
    <col min="10" max="10" width="10.7265625" style="1" customWidth="1"/>
    <col min="11" max="16384" width="11.453125" style="1"/>
  </cols>
  <sheetData>
    <row r="1" spans="1:8" x14ac:dyDescent="0.3">
      <c r="B1" s="135" t="s">
        <v>109</v>
      </c>
      <c r="C1" s="136"/>
      <c r="D1" s="136"/>
      <c r="E1" s="136"/>
      <c r="F1" s="136"/>
      <c r="G1" s="136"/>
      <c r="H1" s="137"/>
    </row>
    <row r="2" spans="1:8" x14ac:dyDescent="0.3">
      <c r="B2" s="138" t="s">
        <v>54</v>
      </c>
      <c r="C2" s="139"/>
      <c r="D2" s="139"/>
      <c r="E2" s="139"/>
      <c r="F2" s="139"/>
      <c r="G2" s="139"/>
      <c r="H2" s="140"/>
    </row>
    <row r="3" spans="1:8" ht="13.5" thickBot="1" x14ac:dyDescent="0.35">
      <c r="B3" s="138" t="s">
        <v>110</v>
      </c>
      <c r="C3" s="139"/>
      <c r="D3" s="139"/>
      <c r="E3" s="139"/>
      <c r="F3" s="139"/>
      <c r="G3" s="139"/>
      <c r="H3" s="140"/>
    </row>
    <row r="4" spans="1:8" ht="15" thickBot="1" x14ac:dyDescent="0.35">
      <c r="B4" s="2" t="s">
        <v>3</v>
      </c>
      <c r="C4" s="41" t="s">
        <v>37</v>
      </c>
      <c r="D4" s="41" t="s">
        <v>38</v>
      </c>
      <c r="E4" s="41" t="s">
        <v>39</v>
      </c>
      <c r="F4" s="41" t="s">
        <v>40</v>
      </c>
      <c r="G4" s="41">
        <v>2016</v>
      </c>
      <c r="H4" s="41">
        <v>2017</v>
      </c>
    </row>
    <row r="5" spans="1:8" x14ac:dyDescent="0.3">
      <c r="B5" s="42" t="s">
        <v>86</v>
      </c>
      <c r="C5" s="43"/>
      <c r="D5" s="43"/>
      <c r="E5" s="43"/>
      <c r="F5" s="43"/>
      <c r="G5" s="67" t="e">
        <f>SUM(G6:G14)</f>
        <v>#REF!</v>
      </c>
      <c r="H5" s="67" t="e">
        <f>SUM(H6:H14)</f>
        <v>#REF!</v>
      </c>
    </row>
    <row r="6" spans="1:8" x14ac:dyDescent="0.3">
      <c r="A6" s="18" t="s">
        <v>76</v>
      </c>
      <c r="B6" s="44" t="s">
        <v>55</v>
      </c>
      <c r="C6" s="43"/>
      <c r="D6" s="43"/>
      <c r="E6" s="43"/>
      <c r="F6" s="43"/>
      <c r="G6" s="65" t="e">
        <f>+#REF!/1000</f>
        <v>#REF!</v>
      </c>
      <c r="H6" s="65" t="e">
        <f>+#REF!/1000</f>
        <v>#REF!</v>
      </c>
    </row>
    <row r="7" spans="1:8" x14ac:dyDescent="0.3">
      <c r="A7" s="18" t="s">
        <v>77</v>
      </c>
      <c r="B7" s="44" t="s">
        <v>56</v>
      </c>
      <c r="C7" s="43"/>
      <c r="D7" s="43"/>
      <c r="E7" s="43"/>
      <c r="F7" s="43"/>
      <c r="G7" s="65" t="e">
        <f>+#REF!/1000</f>
        <v>#REF!</v>
      </c>
      <c r="H7" s="65" t="e">
        <f>+#REF!/1000</f>
        <v>#REF!</v>
      </c>
    </row>
    <row r="8" spans="1:8" x14ac:dyDescent="0.3">
      <c r="A8" s="18" t="s">
        <v>78</v>
      </c>
      <c r="B8" s="44" t="s">
        <v>57</v>
      </c>
      <c r="C8" s="43"/>
      <c r="D8" s="43"/>
      <c r="E8" s="43"/>
      <c r="F8" s="43"/>
      <c r="G8" s="65" t="e">
        <f>+#REF!/1000</f>
        <v>#REF!</v>
      </c>
      <c r="H8" s="65" t="e">
        <f>+#REF!/1000</f>
        <v>#REF!</v>
      </c>
    </row>
    <row r="9" spans="1:8" ht="26" x14ac:dyDescent="0.3">
      <c r="A9" s="18" t="s">
        <v>79</v>
      </c>
      <c r="B9" s="44" t="s">
        <v>58</v>
      </c>
      <c r="C9" s="43"/>
      <c r="D9" s="43"/>
      <c r="E9" s="43"/>
      <c r="F9" s="43"/>
      <c r="G9" s="65" t="e">
        <f>+#REF!/1000</f>
        <v>#REF!</v>
      </c>
      <c r="H9" s="65" t="e">
        <f>+#REF!/1000</f>
        <v>#REF!</v>
      </c>
    </row>
    <row r="10" spans="1:8" x14ac:dyDescent="0.3">
      <c r="A10" s="18" t="s">
        <v>80</v>
      </c>
      <c r="B10" s="44" t="s">
        <v>59</v>
      </c>
      <c r="C10" s="43"/>
      <c r="D10" s="43"/>
      <c r="E10" s="43"/>
      <c r="F10" s="43"/>
      <c r="G10" s="65" t="e">
        <f>+#REF!/1000</f>
        <v>#REF!</v>
      </c>
      <c r="H10" s="65" t="e">
        <f>+#REF!/1000</f>
        <v>#REF!</v>
      </c>
    </row>
    <row r="11" spans="1:8" x14ac:dyDescent="0.3">
      <c r="A11" s="18" t="s">
        <v>81</v>
      </c>
      <c r="B11" s="44" t="s">
        <v>60</v>
      </c>
      <c r="C11" s="43"/>
      <c r="D11" s="43"/>
      <c r="E11" s="43"/>
      <c r="F11" s="43"/>
      <c r="G11" s="65" t="e">
        <f>+#REF!/1000</f>
        <v>#REF!</v>
      </c>
      <c r="H11" s="65" t="e">
        <f>+#REF!/1000</f>
        <v>#REF!</v>
      </c>
    </row>
    <row r="12" spans="1:8" x14ac:dyDescent="0.3">
      <c r="A12" s="18" t="s">
        <v>82</v>
      </c>
      <c r="B12" s="44" t="s">
        <v>61</v>
      </c>
      <c r="C12" s="43"/>
      <c r="D12" s="43"/>
      <c r="E12" s="43"/>
      <c r="F12" s="43"/>
      <c r="G12" s="65" t="e">
        <f>+#REF!/1000</f>
        <v>#REF!</v>
      </c>
      <c r="H12" s="65" t="e">
        <f>+#REF!/1000</f>
        <v>#REF!</v>
      </c>
    </row>
    <row r="13" spans="1:8" x14ac:dyDescent="0.3">
      <c r="A13" s="18" t="s">
        <v>83</v>
      </c>
      <c r="B13" s="44" t="s">
        <v>62</v>
      </c>
      <c r="C13" s="43"/>
      <c r="D13" s="43"/>
      <c r="E13" s="43"/>
      <c r="F13" s="43"/>
      <c r="G13" s="65" t="e">
        <f>+#REF!/1000</f>
        <v>#REF!</v>
      </c>
      <c r="H13" s="65" t="e">
        <f>+#REF!/1000</f>
        <v>#REF!</v>
      </c>
    </row>
    <row r="14" spans="1:8" x14ac:dyDescent="0.3">
      <c r="A14" s="18" t="s">
        <v>84</v>
      </c>
      <c r="B14" s="44" t="s">
        <v>63</v>
      </c>
      <c r="C14" s="43"/>
      <c r="D14" s="43"/>
      <c r="E14" s="43"/>
      <c r="F14" s="43"/>
      <c r="G14" s="65" t="e">
        <f>+#REF!/1000</f>
        <v>#REF!</v>
      </c>
      <c r="H14" s="65" t="e">
        <f>+#REF!/1000</f>
        <v>#REF!</v>
      </c>
    </row>
    <row r="15" spans="1:8" x14ac:dyDescent="0.3">
      <c r="A15" s="18"/>
      <c r="B15" s="44"/>
      <c r="C15" s="43"/>
      <c r="D15" s="43"/>
      <c r="E15" s="43"/>
      <c r="F15" s="43"/>
      <c r="G15" s="65"/>
      <c r="H15" s="65"/>
    </row>
    <row r="16" spans="1:8" x14ac:dyDescent="0.3">
      <c r="A16" s="18"/>
      <c r="B16" s="42" t="s">
        <v>64</v>
      </c>
      <c r="C16" s="43"/>
      <c r="D16" s="43"/>
      <c r="E16" s="43"/>
      <c r="F16" s="43"/>
      <c r="G16" s="67" t="e">
        <f>SUM(G17:G25)</f>
        <v>#REF!</v>
      </c>
      <c r="H16" s="67" t="e">
        <f>SUM(H17:H25)</f>
        <v>#REF!</v>
      </c>
    </row>
    <row r="17" spans="1:8" x14ac:dyDescent="0.3">
      <c r="A17" s="18" t="s">
        <v>67</v>
      </c>
      <c r="B17" s="44" t="s">
        <v>55</v>
      </c>
      <c r="C17" s="43"/>
      <c r="D17" s="43"/>
      <c r="E17" s="43"/>
      <c r="F17" s="43"/>
      <c r="G17" s="65" t="e">
        <f>+#REF!/1000</f>
        <v>#REF!</v>
      </c>
      <c r="H17" s="65" t="e">
        <f>+#REF!/1000</f>
        <v>#REF!</v>
      </c>
    </row>
    <row r="18" spans="1:8" x14ac:dyDescent="0.3">
      <c r="A18" s="18" t="s">
        <v>68</v>
      </c>
      <c r="B18" s="44" t="s">
        <v>56</v>
      </c>
      <c r="C18" s="43"/>
      <c r="D18" s="43"/>
      <c r="E18" s="43"/>
      <c r="F18" s="43"/>
      <c r="G18" s="65" t="e">
        <f>+#REF!/1000</f>
        <v>#REF!</v>
      </c>
      <c r="H18" s="65" t="e">
        <f>+#REF!/1000</f>
        <v>#REF!</v>
      </c>
    </row>
    <row r="19" spans="1:8" x14ac:dyDescent="0.3">
      <c r="A19" s="18" t="s">
        <v>69</v>
      </c>
      <c r="B19" s="44" t="s">
        <v>57</v>
      </c>
      <c r="C19" s="43"/>
      <c r="D19" s="43"/>
      <c r="E19" s="43"/>
      <c r="F19" s="43"/>
      <c r="G19" s="65" t="e">
        <f>+#REF!/1000</f>
        <v>#REF!</v>
      </c>
      <c r="H19" s="65" t="e">
        <f>+#REF!/1000</f>
        <v>#REF!</v>
      </c>
    </row>
    <row r="20" spans="1:8" ht="26" x14ac:dyDescent="0.3">
      <c r="A20" s="18" t="s">
        <v>70</v>
      </c>
      <c r="B20" s="44" t="s">
        <v>58</v>
      </c>
      <c r="C20" s="43"/>
      <c r="D20" s="43"/>
      <c r="E20" s="43"/>
      <c r="F20" s="43"/>
      <c r="G20" s="65" t="e">
        <f>+#REF!/1000</f>
        <v>#REF!</v>
      </c>
      <c r="H20" s="65" t="e">
        <f>+#REF!/1000</f>
        <v>#REF!</v>
      </c>
    </row>
    <row r="21" spans="1:8" x14ac:dyDescent="0.3">
      <c r="A21" s="18" t="s">
        <v>71</v>
      </c>
      <c r="B21" s="44" t="s">
        <v>59</v>
      </c>
      <c r="C21" s="43"/>
      <c r="D21" s="43"/>
      <c r="E21" s="43"/>
      <c r="F21" s="43"/>
      <c r="G21" s="65" t="e">
        <f>+#REF!/1000</f>
        <v>#REF!</v>
      </c>
      <c r="H21" s="65" t="e">
        <f>+#REF!/1000</f>
        <v>#REF!</v>
      </c>
    </row>
    <row r="22" spans="1:8" x14ac:dyDescent="0.3">
      <c r="A22" s="18" t="s">
        <v>72</v>
      </c>
      <c r="B22" s="44" t="s">
        <v>60</v>
      </c>
      <c r="C22" s="43"/>
      <c r="D22" s="43"/>
      <c r="E22" s="43"/>
      <c r="F22" s="43"/>
      <c r="G22" s="65" t="e">
        <f>+#REF!/1000</f>
        <v>#REF!</v>
      </c>
      <c r="H22" s="65" t="e">
        <f>+#REF!/1000</f>
        <v>#REF!</v>
      </c>
    </row>
    <row r="23" spans="1:8" x14ac:dyDescent="0.3">
      <c r="A23" s="18" t="s">
        <v>73</v>
      </c>
      <c r="B23" s="44" t="s">
        <v>61</v>
      </c>
      <c r="C23" s="43"/>
      <c r="D23" s="43"/>
      <c r="E23" s="43"/>
      <c r="F23" s="43"/>
      <c r="G23" s="65" t="e">
        <f>+#REF!/1000</f>
        <v>#REF!</v>
      </c>
      <c r="H23" s="65" t="e">
        <f>+#REF!/1000</f>
        <v>#REF!</v>
      </c>
    </row>
    <row r="24" spans="1:8" x14ac:dyDescent="0.3">
      <c r="A24" s="18" t="s">
        <v>74</v>
      </c>
      <c r="B24" s="44" t="s">
        <v>65</v>
      </c>
      <c r="C24" s="43"/>
      <c r="D24" s="43"/>
      <c r="E24" s="43"/>
      <c r="F24" s="43"/>
      <c r="G24" s="65" t="e">
        <f>+#REF!/1000</f>
        <v>#REF!</v>
      </c>
      <c r="H24" s="65" t="e">
        <f>+#REF!/1000</f>
        <v>#REF!</v>
      </c>
    </row>
    <row r="25" spans="1:8" x14ac:dyDescent="0.3">
      <c r="A25" s="18" t="s">
        <v>75</v>
      </c>
      <c r="B25" s="44" t="s">
        <v>63</v>
      </c>
      <c r="C25" s="43"/>
      <c r="D25" s="43"/>
      <c r="E25" s="43"/>
      <c r="F25" s="43"/>
      <c r="G25" s="65" t="e">
        <f>+#REF!/1000</f>
        <v>#REF!</v>
      </c>
      <c r="H25" s="65" t="e">
        <f>+#REF!/1000</f>
        <v>#REF!</v>
      </c>
    </row>
    <row r="26" spans="1:8" x14ac:dyDescent="0.3">
      <c r="B26" s="44"/>
      <c r="C26" s="43"/>
      <c r="D26" s="43"/>
      <c r="E26" s="43"/>
      <c r="F26" s="43"/>
      <c r="G26" s="65"/>
      <c r="H26" s="65"/>
    </row>
    <row r="27" spans="1:8" x14ac:dyDescent="0.3">
      <c r="B27" s="42" t="s">
        <v>66</v>
      </c>
      <c r="C27" s="43"/>
      <c r="D27" s="43"/>
      <c r="E27" s="43"/>
      <c r="F27" s="43"/>
      <c r="G27" s="67" t="e">
        <f>+G16+G5</f>
        <v>#REF!</v>
      </c>
      <c r="H27" s="67" t="e">
        <f>+H16+H5</f>
        <v>#REF!</v>
      </c>
    </row>
    <row r="28" spans="1:8" ht="13.5" thickBot="1" x14ac:dyDescent="0.35">
      <c r="B28" s="45"/>
      <c r="C28" s="46"/>
      <c r="D28" s="46"/>
      <c r="E28" s="46"/>
      <c r="F28" s="46"/>
      <c r="G28" s="66"/>
      <c r="H28" s="66"/>
    </row>
    <row r="29" spans="1:8" x14ac:dyDescent="0.3">
      <c r="G29" s="22"/>
      <c r="H29" s="22"/>
    </row>
    <row r="30" spans="1:8" x14ac:dyDescent="0.3">
      <c r="G30" s="22"/>
      <c r="H30" s="22"/>
    </row>
    <row r="31" spans="1:8" x14ac:dyDescent="0.3">
      <c r="G31" s="22" t="e">
        <f>+#REF!/1000</f>
        <v>#REF!</v>
      </c>
      <c r="H31" s="22" t="e">
        <f>+#REF!/1000</f>
        <v>#REF!</v>
      </c>
    </row>
    <row r="32" spans="1:8" x14ac:dyDescent="0.3">
      <c r="G32" s="54" t="e">
        <f>+G27-G31</f>
        <v>#REF!</v>
      </c>
      <c r="H32" s="54" t="e">
        <f>+H27-H31</f>
        <v>#REF!</v>
      </c>
    </row>
  </sheetData>
  <mergeCells count="3">
    <mergeCell ref="B1:H1"/>
    <mergeCell ref="B2:H2"/>
    <mergeCell ref="B3:H3"/>
  </mergeCells>
  <printOptions horizontalCentered="1"/>
  <pageMargins left="0.70866141732283472" right="0.70866141732283472" top="0.74803149606299213" bottom="0.74803149606299213" header="0.31496062992125984" footer="0.31496062992125984"/>
  <pageSetup scale="1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41"/>
  <sheetViews>
    <sheetView topLeftCell="B16" workbookViewId="0">
      <selection activeCell="B2" sqref="B2:D2"/>
    </sheetView>
  </sheetViews>
  <sheetFormatPr baseColWidth="10" defaultColWidth="11.453125" defaultRowHeight="13" x14ac:dyDescent="0.3"/>
  <cols>
    <col min="1" max="1" width="11.453125" style="1"/>
    <col min="2" max="2" width="38.54296875" style="1" customWidth="1"/>
    <col min="3" max="3" width="14.1796875" style="22" bestFit="1" customWidth="1"/>
    <col min="4" max="4" width="15.54296875" style="1" bestFit="1" customWidth="1"/>
    <col min="5" max="5" width="20" style="1" bestFit="1" customWidth="1"/>
    <col min="6" max="6" width="15.81640625" style="1" bestFit="1" customWidth="1"/>
    <col min="7" max="16384" width="11.453125" style="1"/>
  </cols>
  <sheetData>
    <row r="1" spans="2:8" x14ac:dyDescent="0.3">
      <c r="B1" s="152" t="s">
        <v>109</v>
      </c>
      <c r="C1" s="153"/>
      <c r="D1" s="154"/>
    </row>
    <row r="2" spans="2:8" x14ac:dyDescent="0.3">
      <c r="B2" s="155" t="s">
        <v>0</v>
      </c>
      <c r="C2" s="139"/>
      <c r="D2" s="156"/>
      <c r="E2" s="26"/>
    </row>
    <row r="3" spans="2:8" x14ac:dyDescent="0.3">
      <c r="B3" s="155" t="s">
        <v>1</v>
      </c>
      <c r="C3" s="139"/>
      <c r="D3" s="156"/>
    </row>
    <row r="4" spans="2:8" x14ac:dyDescent="0.3">
      <c r="B4" s="157" t="s">
        <v>2</v>
      </c>
      <c r="C4" s="158"/>
      <c r="D4" s="159"/>
    </row>
    <row r="5" spans="2:8" x14ac:dyDescent="0.3">
      <c r="B5" s="160" t="s">
        <v>3</v>
      </c>
      <c r="C5" s="161" t="s">
        <v>193</v>
      </c>
      <c r="D5" s="161" t="s">
        <v>197</v>
      </c>
    </row>
    <row r="6" spans="2:8" ht="15.75" customHeight="1" thickBot="1" x14ac:dyDescent="0.35">
      <c r="B6" s="142"/>
      <c r="C6" s="144"/>
      <c r="D6" s="144"/>
    </row>
    <row r="7" spans="2:8" x14ac:dyDescent="0.3">
      <c r="B7" s="74"/>
      <c r="C7" s="75"/>
      <c r="D7" s="76"/>
    </row>
    <row r="8" spans="2:8" ht="26" x14ac:dyDescent="0.3">
      <c r="B8" s="77" t="s">
        <v>8</v>
      </c>
      <c r="C8" s="75">
        <f>+C9+C12+C13+C14+C16+C17+C20</f>
        <v>4210131588</v>
      </c>
      <c r="D8" s="75">
        <f>+D9+D12+D13+D14+D16+D17+D20</f>
        <v>4336435535.6399994</v>
      </c>
    </row>
    <row r="9" spans="2:8" x14ac:dyDescent="0.3">
      <c r="B9" s="78" t="s">
        <v>9</v>
      </c>
      <c r="C9" s="75">
        <v>1733870369</v>
      </c>
      <c r="D9" s="79">
        <f>+C9*3%+C9</f>
        <v>1785886480.0699999</v>
      </c>
    </row>
    <row r="10" spans="2:8" ht="26" x14ac:dyDescent="0.3">
      <c r="B10" s="78" t="s">
        <v>10</v>
      </c>
      <c r="C10" s="75"/>
      <c r="D10" s="79"/>
    </row>
    <row r="11" spans="2:8" x14ac:dyDescent="0.3">
      <c r="B11" s="78" t="s">
        <v>11</v>
      </c>
      <c r="C11" s="75"/>
      <c r="D11" s="79"/>
    </row>
    <row r="12" spans="2:8" x14ac:dyDescent="0.3">
      <c r="B12" s="78" t="s">
        <v>12</v>
      </c>
      <c r="C12" s="75">
        <v>179084457</v>
      </c>
      <c r="D12" s="79">
        <f t="shared" ref="D12:D17" si="0">+C12*3%+C12</f>
        <v>184456990.71000001</v>
      </c>
    </row>
    <row r="13" spans="2:8" x14ac:dyDescent="0.3">
      <c r="B13" s="78" t="s">
        <v>13</v>
      </c>
      <c r="C13" s="75">
        <v>253683386</v>
      </c>
      <c r="D13" s="79">
        <f t="shared" si="0"/>
        <v>261293887.58000001</v>
      </c>
    </row>
    <row r="14" spans="2:8" x14ac:dyDescent="0.3">
      <c r="B14" s="78" t="s">
        <v>14</v>
      </c>
      <c r="C14" s="75">
        <v>108123956</v>
      </c>
      <c r="D14" s="79">
        <f t="shared" si="0"/>
        <v>111367674.68000001</v>
      </c>
    </row>
    <row r="15" spans="2:8" ht="26" x14ac:dyDescent="0.3">
      <c r="B15" s="78" t="s">
        <v>15</v>
      </c>
      <c r="C15" s="75"/>
      <c r="D15" s="79"/>
    </row>
    <row r="16" spans="2:8" x14ac:dyDescent="0.3">
      <c r="B16" s="78" t="s">
        <v>16</v>
      </c>
      <c r="C16" s="75">
        <v>1814205615</v>
      </c>
      <c r="D16" s="79">
        <f t="shared" si="0"/>
        <v>1868631783.45</v>
      </c>
      <c r="E16" s="18"/>
      <c r="F16" s="18"/>
      <c r="G16" s="18"/>
      <c r="H16" s="18"/>
    </row>
    <row r="17" spans="2:11" ht="26" x14ac:dyDescent="0.3">
      <c r="B17" s="78" t="s">
        <v>17</v>
      </c>
      <c r="C17" s="75">
        <v>69111347</v>
      </c>
      <c r="D17" s="79">
        <f t="shared" si="0"/>
        <v>71184687.409999996</v>
      </c>
      <c r="E17" s="18"/>
      <c r="F17" s="18"/>
      <c r="G17" s="18"/>
      <c r="H17" s="18"/>
    </row>
    <row r="18" spans="2:11" x14ac:dyDescent="0.3">
      <c r="B18" s="78" t="s">
        <v>18</v>
      </c>
      <c r="C18" s="75"/>
      <c r="D18" s="79"/>
      <c r="F18" s="124"/>
    </row>
    <row r="19" spans="2:11" x14ac:dyDescent="0.3">
      <c r="B19" s="78" t="s">
        <v>19</v>
      </c>
      <c r="C19" s="75"/>
      <c r="D19" s="79"/>
      <c r="E19" s="71"/>
      <c r="F19" s="124"/>
    </row>
    <row r="20" spans="2:11" ht="14.5" x14ac:dyDescent="0.35">
      <c r="B20" s="78" t="s">
        <v>20</v>
      </c>
      <c r="C20" s="75">
        <f>51914578+137880</f>
        <v>52052458</v>
      </c>
      <c r="D20" s="79">
        <f>+C20*3%+C20</f>
        <v>53614031.740000002</v>
      </c>
      <c r="E20" s="64"/>
      <c r="F20" s="125"/>
      <c r="G20" s="64"/>
      <c r="H20" s="64"/>
    </row>
    <row r="21" spans="2:11" x14ac:dyDescent="0.3">
      <c r="B21" s="74"/>
      <c r="C21" s="75"/>
      <c r="D21" s="79"/>
      <c r="F21" s="124"/>
    </row>
    <row r="22" spans="2:11" ht="26" x14ac:dyDescent="0.3">
      <c r="B22" s="77" t="s">
        <v>21</v>
      </c>
      <c r="C22" s="80">
        <f>+C23+C24+C27</f>
        <v>375439002</v>
      </c>
      <c r="D22" s="80">
        <f>+D23+D24+D27</f>
        <v>386702172.06</v>
      </c>
      <c r="F22" s="124"/>
    </row>
    <row r="23" spans="2:11" x14ac:dyDescent="0.3">
      <c r="B23" s="78" t="s">
        <v>22</v>
      </c>
      <c r="C23" s="75">
        <v>283926796</v>
      </c>
      <c r="D23" s="79">
        <f t="shared" ref="D23:D24" si="1">+C23*3%+C23</f>
        <v>292444599.88</v>
      </c>
      <c r="E23" s="72"/>
      <c r="F23" s="126"/>
    </row>
    <row r="24" spans="2:11" x14ac:dyDescent="0.3">
      <c r="B24" s="78" t="s">
        <v>23</v>
      </c>
      <c r="C24" s="75">
        <v>91512206</v>
      </c>
      <c r="D24" s="79">
        <f t="shared" si="1"/>
        <v>94257572.180000007</v>
      </c>
      <c r="E24" s="71"/>
      <c r="F24" s="127"/>
    </row>
    <row r="25" spans="2:11" x14ac:dyDescent="0.3">
      <c r="B25" s="78" t="s">
        <v>24</v>
      </c>
      <c r="C25" s="75"/>
      <c r="D25" s="79"/>
      <c r="F25" s="124"/>
    </row>
    <row r="26" spans="2:11" ht="26" x14ac:dyDescent="0.3">
      <c r="B26" s="78" t="s">
        <v>25</v>
      </c>
      <c r="C26" s="75"/>
      <c r="D26" s="79"/>
      <c r="F26" s="124"/>
    </row>
    <row r="27" spans="2:11" ht="26" x14ac:dyDescent="0.35">
      <c r="B27" s="78" t="s">
        <v>26</v>
      </c>
      <c r="C27" s="75"/>
      <c r="D27" s="79">
        <f>+C27*3%+C27</f>
        <v>0</v>
      </c>
      <c r="E27" s="18"/>
      <c r="F27" s="127"/>
      <c r="G27" s="73"/>
      <c r="H27" s="73"/>
      <c r="I27" s="32"/>
      <c r="J27" s="33"/>
      <c r="K27" s="34"/>
    </row>
    <row r="28" spans="2:11" x14ac:dyDescent="0.3">
      <c r="B28" s="74"/>
      <c r="C28" s="75"/>
      <c r="D28" s="79"/>
    </row>
    <row r="29" spans="2:11" ht="26" x14ac:dyDescent="0.3">
      <c r="B29" s="77" t="s">
        <v>27</v>
      </c>
      <c r="C29" s="75"/>
      <c r="D29" s="79"/>
    </row>
    <row r="30" spans="2:11" x14ac:dyDescent="0.3">
      <c r="B30" s="78" t="s">
        <v>28</v>
      </c>
      <c r="C30" s="75"/>
      <c r="D30" s="79"/>
      <c r="E30" s="18"/>
    </row>
    <row r="31" spans="2:11" x14ac:dyDescent="0.3">
      <c r="B31" s="74"/>
      <c r="C31" s="75"/>
      <c r="D31" s="79"/>
    </row>
    <row r="32" spans="2:11" x14ac:dyDescent="0.3">
      <c r="B32" s="77" t="s">
        <v>29</v>
      </c>
      <c r="C32" s="75">
        <f>+C8+C22+C29</f>
        <v>4585570590</v>
      </c>
      <c r="D32" s="75">
        <f>+D8+D22+D29</f>
        <v>4723137707.6999998</v>
      </c>
      <c r="E32" s="124"/>
      <c r="F32" s="54"/>
    </row>
    <row r="33" spans="2:4" x14ac:dyDescent="0.3">
      <c r="B33" s="74"/>
      <c r="C33" s="75"/>
      <c r="D33" s="79"/>
    </row>
    <row r="34" spans="2:4" x14ac:dyDescent="0.3">
      <c r="B34" s="81" t="s">
        <v>30</v>
      </c>
      <c r="C34" s="75"/>
      <c r="D34" s="79"/>
    </row>
    <row r="35" spans="2:4" ht="26" x14ac:dyDescent="0.3">
      <c r="B35" s="82" t="s">
        <v>31</v>
      </c>
      <c r="C35" s="83"/>
      <c r="D35" s="117"/>
    </row>
    <row r="36" spans="2:4" ht="39" x14ac:dyDescent="0.3">
      <c r="B36" s="82" t="s">
        <v>32</v>
      </c>
      <c r="C36" s="83"/>
      <c r="D36" s="84"/>
    </row>
    <row r="37" spans="2:4" ht="26" x14ac:dyDescent="0.3">
      <c r="B37" s="81" t="s">
        <v>33</v>
      </c>
      <c r="C37" s="83"/>
      <c r="D37" s="84"/>
    </row>
    <row r="38" spans="2:4" ht="13.5" thickBot="1" x14ac:dyDescent="0.35">
      <c r="B38" s="85"/>
      <c r="C38" s="86"/>
      <c r="D38" s="87"/>
    </row>
    <row r="40" spans="2:4" x14ac:dyDescent="0.3">
      <c r="B40" s="25"/>
    </row>
    <row r="41" spans="2:4" x14ac:dyDescent="0.3">
      <c r="B41" s="25"/>
    </row>
  </sheetData>
  <mergeCells count="7">
    <mergeCell ref="B1:D1"/>
    <mergeCell ref="B2:D2"/>
    <mergeCell ref="B3:D3"/>
    <mergeCell ref="B4:D4"/>
    <mergeCell ref="B5:B6"/>
    <mergeCell ref="D5:D6"/>
    <mergeCell ref="C5: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0"/>
  <sheetViews>
    <sheetView workbookViewId="0">
      <selection activeCell="I9" sqref="I9"/>
    </sheetView>
  </sheetViews>
  <sheetFormatPr baseColWidth="10" defaultColWidth="11.453125" defaultRowHeight="13" x14ac:dyDescent="0.3"/>
  <cols>
    <col min="1" max="1" width="11.453125" style="1"/>
    <col min="2" max="2" width="39.453125" style="1" customWidth="1"/>
    <col min="3" max="6" width="0" style="1" hidden="1" customWidth="1"/>
    <col min="7" max="7" width="16.54296875" style="1" customWidth="1"/>
    <col min="8" max="8" width="16.81640625" style="1" bestFit="1" customWidth="1"/>
    <col min="9" max="10" width="11.453125" style="1"/>
    <col min="11" max="11" width="13.453125" style="1" bestFit="1" customWidth="1"/>
    <col min="12" max="16384" width="11.453125" style="1"/>
  </cols>
  <sheetData>
    <row r="1" spans="1:17" x14ac:dyDescent="0.3">
      <c r="B1" s="135" t="s">
        <v>109</v>
      </c>
      <c r="C1" s="136"/>
      <c r="D1" s="136"/>
      <c r="E1" s="136"/>
      <c r="F1" s="136"/>
      <c r="G1" s="136"/>
      <c r="H1" s="137"/>
    </row>
    <row r="2" spans="1:17" x14ac:dyDescent="0.3">
      <c r="B2" s="138" t="s">
        <v>36</v>
      </c>
      <c r="C2" s="139"/>
      <c r="D2" s="139"/>
      <c r="E2" s="139"/>
      <c r="F2" s="139"/>
      <c r="G2" s="139"/>
      <c r="H2" s="140"/>
    </row>
    <row r="3" spans="1:17" ht="13.5" thickBot="1" x14ac:dyDescent="0.35">
      <c r="B3" s="149" t="s">
        <v>1</v>
      </c>
      <c r="C3" s="150"/>
      <c r="D3" s="150"/>
      <c r="E3" s="150"/>
      <c r="F3" s="150"/>
      <c r="G3" s="150"/>
      <c r="H3" s="151"/>
    </row>
    <row r="4" spans="1:17" ht="15" thickBot="1" x14ac:dyDescent="0.35">
      <c r="B4" s="2" t="s">
        <v>3</v>
      </c>
      <c r="C4" s="3" t="s">
        <v>37</v>
      </c>
      <c r="D4" s="3" t="s">
        <v>38</v>
      </c>
      <c r="E4" s="3" t="s">
        <v>39</v>
      </c>
      <c r="F4" s="3" t="s">
        <v>40</v>
      </c>
      <c r="G4" s="3">
        <v>2023</v>
      </c>
      <c r="H4" s="3">
        <v>2024</v>
      </c>
    </row>
    <row r="5" spans="1:17" x14ac:dyDescent="0.3">
      <c r="B5" s="74"/>
      <c r="C5" s="118"/>
      <c r="D5" s="118"/>
      <c r="E5" s="118"/>
      <c r="F5" s="118"/>
      <c r="G5" s="118"/>
      <c r="H5" s="47"/>
    </row>
    <row r="6" spans="1:17" ht="26" x14ac:dyDescent="0.3">
      <c r="B6" s="77" t="s">
        <v>41</v>
      </c>
      <c r="C6" s="118"/>
      <c r="D6" s="118"/>
      <c r="E6" s="118"/>
      <c r="F6" s="118"/>
      <c r="G6" s="75">
        <f>+G7+G10+G11+G12+G14+G15+G18</f>
        <v>3511436349</v>
      </c>
      <c r="H6" s="75">
        <f>+H7+H10+H11+H12+H14+H15+H18</f>
        <v>3954362814</v>
      </c>
    </row>
    <row r="7" spans="1:17" x14ac:dyDescent="0.3">
      <c r="B7" s="119" t="s">
        <v>42</v>
      </c>
      <c r="C7" s="118"/>
      <c r="D7" s="118"/>
      <c r="E7" s="118"/>
      <c r="F7" s="118"/>
      <c r="G7" s="75">
        <v>1407263797</v>
      </c>
      <c r="H7" s="75">
        <v>1532598595</v>
      </c>
    </row>
    <row r="8" spans="1:17" ht="26" x14ac:dyDescent="0.3">
      <c r="B8" s="119" t="s">
        <v>43</v>
      </c>
      <c r="C8" s="118"/>
      <c r="D8" s="118"/>
      <c r="E8" s="118"/>
      <c r="F8" s="118"/>
      <c r="G8" s="75">
        <v>0</v>
      </c>
      <c r="H8" s="75"/>
    </row>
    <row r="9" spans="1:17" x14ac:dyDescent="0.3">
      <c r="B9" s="119" t="s">
        <v>11</v>
      </c>
      <c r="C9" s="118"/>
      <c r="D9" s="118"/>
      <c r="E9" s="118"/>
      <c r="F9" s="118"/>
      <c r="G9" s="75">
        <v>0</v>
      </c>
      <c r="H9" s="75"/>
    </row>
    <row r="10" spans="1:17" x14ac:dyDescent="0.3">
      <c r="B10" s="119" t="s">
        <v>12</v>
      </c>
      <c r="C10" s="118"/>
      <c r="D10" s="118"/>
      <c r="E10" s="118"/>
      <c r="F10" s="118"/>
      <c r="G10" s="75">
        <v>181486387</v>
      </c>
      <c r="H10" s="75">
        <v>161014346</v>
      </c>
    </row>
    <row r="11" spans="1:17" x14ac:dyDescent="0.3">
      <c r="B11" s="119" t="s">
        <v>44</v>
      </c>
      <c r="C11" s="118"/>
      <c r="D11" s="118"/>
      <c r="E11" s="118"/>
      <c r="F11" s="118"/>
      <c r="G11" s="75">
        <v>151226648</v>
      </c>
      <c r="H11" s="75">
        <v>256200467</v>
      </c>
    </row>
    <row r="12" spans="1:17" x14ac:dyDescent="0.3">
      <c r="B12" s="119" t="s">
        <v>45</v>
      </c>
      <c r="C12" s="118"/>
      <c r="D12" s="118"/>
      <c r="E12" s="118"/>
      <c r="F12" s="118"/>
      <c r="G12" s="75">
        <v>82172726</v>
      </c>
      <c r="H12" s="75">
        <v>106081326</v>
      </c>
    </row>
    <row r="13" spans="1:17" ht="26" x14ac:dyDescent="0.3">
      <c r="B13" s="119" t="s">
        <v>15</v>
      </c>
      <c r="C13" s="118"/>
      <c r="D13" s="118"/>
      <c r="E13" s="118"/>
      <c r="F13" s="118"/>
      <c r="G13" s="75">
        <v>0</v>
      </c>
      <c r="H13" s="75"/>
    </row>
    <row r="14" spans="1:17" x14ac:dyDescent="0.3">
      <c r="B14" s="119" t="s">
        <v>16</v>
      </c>
      <c r="C14" s="118"/>
      <c r="D14" s="118"/>
      <c r="E14" s="118"/>
      <c r="F14" s="118"/>
      <c r="G14" s="75">
        <v>1567574691</v>
      </c>
      <c r="H14" s="75">
        <f>1240803616+214111241+65086829+44347162+160810562+16062478+49332449</f>
        <v>1790554337</v>
      </c>
      <c r="I14" s="88"/>
      <c r="J14" s="88"/>
      <c r="K14" s="88"/>
      <c r="L14" s="88"/>
      <c r="M14" s="89"/>
      <c r="N14" s="89"/>
      <c r="O14" s="89"/>
      <c r="P14" s="89"/>
      <c r="Q14" s="89"/>
    </row>
    <row r="15" spans="1:17" ht="26" x14ac:dyDescent="0.3">
      <c r="A15" s="18"/>
      <c r="B15" s="119" t="s">
        <v>46</v>
      </c>
      <c r="C15" s="118"/>
      <c r="D15" s="118"/>
      <c r="E15" s="118"/>
      <c r="F15" s="118"/>
      <c r="G15" s="75">
        <v>40719720</v>
      </c>
      <c r="H15" s="75">
        <f>52303748+6512915</f>
        <v>58816663</v>
      </c>
      <c r="I15" s="88"/>
      <c r="J15" s="88"/>
      <c r="K15" s="88"/>
      <c r="L15" s="88"/>
      <c r="M15" s="89"/>
      <c r="N15" s="89"/>
      <c r="O15" s="89"/>
      <c r="P15" s="89"/>
      <c r="Q15" s="89"/>
    </row>
    <row r="16" spans="1:17" x14ac:dyDescent="0.3">
      <c r="A16" s="18"/>
      <c r="B16" s="119" t="s">
        <v>47</v>
      </c>
      <c r="C16" s="118"/>
      <c r="D16" s="118"/>
      <c r="E16" s="118"/>
      <c r="F16" s="118"/>
      <c r="G16" s="75"/>
      <c r="H16" s="75"/>
      <c r="I16" s="89"/>
      <c r="J16" s="89"/>
      <c r="K16" s="89"/>
      <c r="L16" s="89"/>
      <c r="M16" s="89"/>
      <c r="N16" s="89"/>
      <c r="O16" s="89"/>
      <c r="P16" s="89"/>
      <c r="Q16" s="89"/>
    </row>
    <row r="17" spans="1:17" x14ac:dyDescent="0.3">
      <c r="A17" s="18"/>
      <c r="B17" s="119" t="s">
        <v>48</v>
      </c>
      <c r="C17" s="118"/>
      <c r="D17" s="118"/>
      <c r="E17" s="118"/>
      <c r="F17" s="118"/>
      <c r="G17" s="75">
        <v>0</v>
      </c>
      <c r="H17" s="75"/>
      <c r="I17" s="90"/>
      <c r="J17" s="89"/>
      <c r="K17" s="89"/>
      <c r="L17" s="89"/>
      <c r="M17" s="89"/>
      <c r="N17" s="89"/>
      <c r="O17" s="89"/>
      <c r="P17" s="89"/>
      <c r="Q17" s="89"/>
    </row>
    <row r="18" spans="1:17" ht="14.5" x14ac:dyDescent="0.35">
      <c r="A18" s="18"/>
      <c r="B18" s="119" t="s">
        <v>20</v>
      </c>
      <c r="C18" s="118"/>
      <c r="D18" s="118"/>
      <c r="E18" s="118"/>
      <c r="F18" s="118"/>
      <c r="G18" s="75">
        <f>80901335+91045</f>
        <v>80992380</v>
      </c>
      <c r="H18" s="75">
        <f>4034+115+9800+2936+49080195</f>
        <v>49097080</v>
      </c>
      <c r="I18" s="91"/>
      <c r="J18" s="91"/>
      <c r="K18" s="91"/>
      <c r="L18" s="91"/>
      <c r="M18" s="89"/>
      <c r="N18" s="89"/>
      <c r="O18" s="89"/>
      <c r="P18" s="89"/>
      <c r="Q18" s="89"/>
    </row>
    <row r="19" spans="1:17" x14ac:dyDescent="0.3">
      <c r="A19" s="18"/>
      <c r="B19" s="120"/>
      <c r="C19" s="118"/>
      <c r="D19" s="118"/>
      <c r="E19" s="118"/>
      <c r="F19" s="118"/>
      <c r="G19" s="75"/>
      <c r="H19" s="75"/>
      <c r="I19" s="89"/>
      <c r="J19" s="89"/>
      <c r="K19" s="89"/>
      <c r="L19" s="89"/>
      <c r="M19" s="89"/>
      <c r="N19" s="89"/>
      <c r="O19" s="89"/>
      <c r="P19" s="89"/>
      <c r="Q19" s="89"/>
    </row>
    <row r="20" spans="1:17" ht="27.5" x14ac:dyDescent="0.3">
      <c r="A20" s="18"/>
      <c r="B20" s="77" t="s">
        <v>49</v>
      </c>
      <c r="C20" s="118"/>
      <c r="D20" s="118"/>
      <c r="E20" s="118"/>
      <c r="F20" s="118"/>
      <c r="G20" s="80">
        <f>+G21+G22+G25</f>
        <v>263076502</v>
      </c>
      <c r="H20" s="80">
        <f>+H21+H22+H25</f>
        <v>363878737</v>
      </c>
      <c r="I20" s="89"/>
      <c r="J20" s="89"/>
      <c r="K20" s="89"/>
      <c r="L20" s="89"/>
      <c r="M20" s="89"/>
      <c r="N20" s="89"/>
      <c r="O20" s="89"/>
      <c r="P20" s="89"/>
      <c r="Q20" s="89"/>
    </row>
    <row r="21" spans="1:17" x14ac:dyDescent="0.3">
      <c r="A21" s="88"/>
      <c r="B21" s="119" t="s">
        <v>50</v>
      </c>
      <c r="C21" s="118"/>
      <c r="D21" s="118"/>
      <c r="E21" s="118"/>
      <c r="F21" s="118"/>
      <c r="G21" s="75">
        <v>218644581</v>
      </c>
      <c r="H21" s="75">
        <f>17105254+116147169+7741720+126170616</f>
        <v>267164759</v>
      </c>
      <c r="I21" s="92"/>
      <c r="J21" s="92"/>
      <c r="K21" s="89"/>
      <c r="L21" s="89"/>
      <c r="M21" s="89"/>
      <c r="N21" s="89"/>
      <c r="O21" s="89"/>
      <c r="P21" s="89"/>
      <c r="Q21" s="89"/>
    </row>
    <row r="22" spans="1:17" x14ac:dyDescent="0.3">
      <c r="A22" s="18"/>
      <c r="B22" s="119" t="s">
        <v>23</v>
      </c>
      <c r="C22" s="118"/>
      <c r="D22" s="118"/>
      <c r="E22" s="118"/>
      <c r="F22" s="118"/>
      <c r="G22" s="75">
        <v>43176402</v>
      </c>
      <c r="H22" s="75">
        <f>46212482+37023306+6250000+6534000</f>
        <v>96019788</v>
      </c>
      <c r="I22" s="90"/>
      <c r="J22" s="93"/>
      <c r="K22" s="89"/>
      <c r="L22" s="89"/>
      <c r="M22" s="89"/>
      <c r="N22" s="89"/>
      <c r="O22" s="89"/>
      <c r="P22" s="89"/>
      <c r="Q22" s="89"/>
    </row>
    <row r="23" spans="1:17" x14ac:dyDescent="0.3">
      <c r="A23" s="18"/>
      <c r="B23" s="119" t="s">
        <v>24</v>
      </c>
      <c r="C23" s="118"/>
      <c r="D23" s="118"/>
      <c r="E23" s="118"/>
      <c r="F23" s="118"/>
      <c r="G23" s="75"/>
      <c r="H23" s="75"/>
      <c r="I23" s="89"/>
      <c r="J23" s="89"/>
      <c r="K23" s="89"/>
      <c r="L23" s="89"/>
      <c r="M23" s="89"/>
      <c r="N23" s="89"/>
      <c r="O23" s="89"/>
      <c r="P23" s="89"/>
      <c r="Q23" s="89"/>
    </row>
    <row r="24" spans="1:17" ht="26" x14ac:dyDescent="0.3">
      <c r="A24" s="18"/>
      <c r="B24" s="119" t="s">
        <v>25</v>
      </c>
      <c r="C24" s="118"/>
      <c r="D24" s="118"/>
      <c r="E24" s="118"/>
      <c r="F24" s="118"/>
      <c r="G24" s="75"/>
      <c r="H24" s="75"/>
      <c r="I24" s="89"/>
      <c r="J24" s="89"/>
      <c r="K24" s="89"/>
      <c r="L24" s="89"/>
      <c r="M24" s="89"/>
      <c r="N24" s="89"/>
      <c r="O24" s="89"/>
      <c r="P24" s="89"/>
      <c r="Q24" s="89"/>
    </row>
    <row r="25" spans="1:17" ht="26" x14ac:dyDescent="0.3">
      <c r="A25" s="18"/>
      <c r="B25" s="119" t="s">
        <v>26</v>
      </c>
      <c r="C25" s="118"/>
      <c r="D25" s="118"/>
      <c r="E25" s="118"/>
      <c r="F25" s="118"/>
      <c r="G25" s="75">
        <v>1255519</v>
      </c>
      <c r="H25" s="75">
        <v>694190</v>
      </c>
      <c r="I25" s="88"/>
      <c r="J25" s="94"/>
      <c r="K25" s="94"/>
      <c r="L25" s="94"/>
      <c r="M25" s="89"/>
      <c r="N25" s="95"/>
      <c r="O25" s="89"/>
      <c r="P25" s="88"/>
      <c r="Q25" s="89"/>
    </row>
    <row r="26" spans="1:17" x14ac:dyDescent="0.3">
      <c r="A26" s="18"/>
      <c r="B26" s="120"/>
      <c r="C26" s="118"/>
      <c r="D26" s="118"/>
      <c r="E26" s="118"/>
      <c r="F26" s="118"/>
      <c r="G26" s="75"/>
      <c r="H26" s="75"/>
      <c r="I26" s="89"/>
      <c r="J26" s="89"/>
      <c r="K26" s="89"/>
      <c r="L26" s="89"/>
      <c r="M26" s="89"/>
      <c r="N26" s="89"/>
      <c r="O26" s="89"/>
      <c r="P26" s="89"/>
      <c r="Q26" s="89"/>
    </row>
    <row r="27" spans="1:17" x14ac:dyDescent="0.3">
      <c r="B27" s="77" t="s">
        <v>51</v>
      </c>
      <c r="C27" s="118"/>
      <c r="D27" s="118"/>
      <c r="E27" s="118"/>
      <c r="F27" s="118"/>
      <c r="G27" s="75"/>
      <c r="H27" s="75"/>
      <c r="I27" s="89"/>
      <c r="J27" s="89"/>
      <c r="K27" s="89"/>
      <c r="L27" s="89"/>
      <c r="M27" s="89"/>
      <c r="N27" s="89"/>
      <c r="O27" s="89"/>
      <c r="P27" s="89"/>
      <c r="Q27" s="89"/>
    </row>
    <row r="28" spans="1:17" x14ac:dyDescent="0.3">
      <c r="B28" s="120" t="s">
        <v>52</v>
      </c>
      <c r="C28" s="118"/>
      <c r="D28" s="118"/>
      <c r="E28" s="118"/>
      <c r="F28" s="118"/>
      <c r="G28" s="75"/>
      <c r="H28" s="75"/>
      <c r="I28" s="88"/>
      <c r="J28" s="89"/>
      <c r="K28" s="89"/>
      <c r="L28" s="89"/>
      <c r="M28" s="89"/>
      <c r="N28" s="89"/>
      <c r="O28" s="89"/>
      <c r="P28" s="89"/>
      <c r="Q28" s="89"/>
    </row>
    <row r="29" spans="1:17" x14ac:dyDescent="0.3">
      <c r="B29" s="120"/>
      <c r="C29" s="118"/>
      <c r="D29" s="118"/>
      <c r="E29" s="118"/>
      <c r="F29" s="118"/>
      <c r="G29" s="75"/>
      <c r="H29" s="75"/>
      <c r="I29" s="89"/>
      <c r="J29" s="89"/>
      <c r="K29" s="89"/>
      <c r="L29" s="89"/>
      <c r="M29" s="89"/>
      <c r="N29" s="89"/>
      <c r="O29" s="89"/>
      <c r="P29" s="89"/>
      <c r="Q29" s="89"/>
    </row>
    <row r="30" spans="1:17" x14ac:dyDescent="0.3">
      <c r="B30" s="77" t="s">
        <v>53</v>
      </c>
      <c r="C30" s="118"/>
      <c r="D30" s="118"/>
      <c r="E30" s="118"/>
      <c r="F30" s="118"/>
      <c r="G30" s="75">
        <f>+G6+G20+G27</f>
        <v>3774512851</v>
      </c>
      <c r="H30" s="75">
        <f>+H6+H20+H27</f>
        <v>4318241551</v>
      </c>
      <c r="I30" s="89"/>
      <c r="J30" s="89"/>
      <c r="K30" s="89"/>
      <c r="L30" s="89"/>
      <c r="M30" s="89"/>
      <c r="N30" s="89"/>
      <c r="O30" s="89"/>
      <c r="P30" s="89"/>
      <c r="Q30" s="89"/>
    </row>
    <row r="31" spans="1:17" x14ac:dyDescent="0.3">
      <c r="B31" s="120"/>
      <c r="C31" s="118"/>
      <c r="D31" s="118"/>
      <c r="E31" s="118"/>
      <c r="F31" s="118"/>
      <c r="G31" s="75"/>
      <c r="H31" s="75"/>
    </row>
    <row r="32" spans="1:17" x14ac:dyDescent="0.3">
      <c r="B32" s="81" t="s">
        <v>30</v>
      </c>
      <c r="C32" s="118"/>
      <c r="D32" s="118"/>
      <c r="E32" s="118"/>
      <c r="F32" s="118"/>
      <c r="G32" s="75"/>
      <c r="H32" s="75"/>
    </row>
    <row r="33" spans="2:8" ht="26" x14ac:dyDescent="0.3">
      <c r="B33" s="82" t="s">
        <v>31</v>
      </c>
      <c r="C33" s="118"/>
      <c r="D33" s="118"/>
      <c r="E33" s="118"/>
      <c r="F33" s="118"/>
      <c r="G33" s="83">
        <v>0</v>
      </c>
      <c r="H33" s="83">
        <v>0</v>
      </c>
    </row>
    <row r="34" spans="2:8" ht="39" x14ac:dyDescent="0.3">
      <c r="B34" s="82" t="s">
        <v>32</v>
      </c>
      <c r="C34" s="118"/>
      <c r="D34" s="118"/>
      <c r="E34" s="118"/>
      <c r="F34" s="118"/>
      <c r="G34" s="83">
        <v>0</v>
      </c>
      <c r="H34" s="83">
        <v>0</v>
      </c>
    </row>
    <row r="35" spans="2:8" ht="26" x14ac:dyDescent="0.3">
      <c r="B35" s="81" t="s">
        <v>33</v>
      </c>
      <c r="C35" s="118"/>
      <c r="D35" s="118"/>
      <c r="E35" s="118"/>
      <c r="F35" s="118"/>
      <c r="G35" s="83">
        <v>0</v>
      </c>
      <c r="H35" s="83">
        <v>0</v>
      </c>
    </row>
    <row r="36" spans="2:8" ht="13.5" thickBot="1" x14ac:dyDescent="0.35">
      <c r="B36" s="121"/>
      <c r="C36" s="122"/>
      <c r="D36" s="122"/>
      <c r="E36" s="122"/>
      <c r="F36" s="122"/>
      <c r="G36" s="123"/>
      <c r="H36" s="123"/>
    </row>
    <row r="38" spans="2:8" x14ac:dyDescent="0.3">
      <c r="G38" s="54"/>
      <c r="H38" s="54"/>
    </row>
    <row r="39" spans="2:8" x14ac:dyDescent="0.3">
      <c r="G39" s="54"/>
      <c r="H39" s="54"/>
    </row>
    <row r="40" spans="2:8" x14ac:dyDescent="0.3">
      <c r="H40" s="54"/>
    </row>
  </sheetData>
  <mergeCells count="3">
    <mergeCell ref="B1:H1"/>
    <mergeCell ref="B2:H2"/>
    <mergeCell ref="B3:H3"/>
  </mergeCells>
  <conditionalFormatting sqref="L25">
    <cfRule type="duplicateValues" dxfId="1" priority="4"/>
  </conditionalFormatting>
  <conditionalFormatting sqref="J25">
    <cfRule type="duplicateValues" dxfId="0" priority="2"/>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abSelected="1" zoomScale="54" zoomScaleNormal="54" workbookViewId="0">
      <selection activeCell="M11" sqref="M11"/>
    </sheetView>
  </sheetViews>
  <sheetFormatPr baseColWidth="10" defaultColWidth="11.453125" defaultRowHeight="12.5" x14ac:dyDescent="0.25"/>
  <cols>
    <col min="1" max="1" width="2.54296875" style="100" customWidth="1"/>
    <col min="2" max="2" width="71.81640625" style="100" customWidth="1"/>
    <col min="3" max="15" width="20.7265625" style="100" customWidth="1"/>
    <col min="16" max="17" width="0" style="100" hidden="1" customWidth="1"/>
    <col min="18" max="16384" width="11.453125" style="100"/>
  </cols>
  <sheetData>
    <row r="1" spans="1:17" ht="18.75" customHeight="1" x14ac:dyDescent="0.25">
      <c r="A1" s="163" t="s">
        <v>118</v>
      </c>
      <c r="B1" s="163"/>
      <c r="C1" s="163"/>
      <c r="D1" s="163"/>
      <c r="E1" s="163"/>
      <c r="F1" s="163"/>
      <c r="G1" s="163"/>
      <c r="H1" s="163"/>
      <c r="I1" s="163"/>
      <c r="J1" s="163"/>
      <c r="K1" s="163"/>
      <c r="L1" s="163"/>
      <c r="M1" s="163"/>
      <c r="N1" s="163"/>
      <c r="O1" s="163"/>
    </row>
    <row r="2" spans="1:17" ht="20.25" customHeight="1" x14ac:dyDescent="0.25">
      <c r="A2" s="163" t="s">
        <v>119</v>
      </c>
      <c r="B2" s="163"/>
      <c r="C2" s="163"/>
      <c r="D2" s="163"/>
      <c r="E2" s="163"/>
      <c r="F2" s="163"/>
      <c r="G2" s="163"/>
      <c r="H2" s="163"/>
      <c r="I2" s="163"/>
      <c r="J2" s="163"/>
      <c r="K2" s="163"/>
      <c r="L2" s="163"/>
      <c r="M2" s="163"/>
      <c r="N2" s="163"/>
      <c r="O2" s="163"/>
    </row>
    <row r="3" spans="1:17" ht="20.25" customHeight="1" x14ac:dyDescent="0.25">
      <c r="A3" s="163" t="s">
        <v>120</v>
      </c>
      <c r="B3" s="163"/>
      <c r="C3" s="163"/>
      <c r="D3" s="163"/>
      <c r="E3" s="163"/>
      <c r="F3" s="163"/>
      <c r="G3" s="163"/>
      <c r="H3" s="163"/>
      <c r="I3" s="163"/>
      <c r="J3" s="163"/>
      <c r="K3" s="163"/>
      <c r="L3" s="163"/>
      <c r="M3" s="163"/>
      <c r="N3" s="163"/>
      <c r="O3" s="163"/>
    </row>
    <row r="5" spans="1:17" ht="33" customHeight="1" x14ac:dyDescent="0.25">
      <c r="A5" s="164" t="s">
        <v>198</v>
      </c>
      <c r="B5" s="164"/>
      <c r="C5" s="101" t="s">
        <v>121</v>
      </c>
      <c r="D5" s="101" t="s">
        <v>122</v>
      </c>
      <c r="E5" s="101" t="s">
        <v>123</v>
      </c>
      <c r="F5" s="101" t="s">
        <v>124</v>
      </c>
      <c r="G5" s="101" t="s">
        <v>125</v>
      </c>
      <c r="H5" s="101" t="s">
        <v>126</v>
      </c>
      <c r="I5" s="101" t="s">
        <v>127</v>
      </c>
      <c r="J5" s="101" t="s">
        <v>128</v>
      </c>
      <c r="K5" s="101" t="s">
        <v>129</v>
      </c>
      <c r="L5" s="101" t="s">
        <v>130</v>
      </c>
      <c r="M5" s="101" t="s">
        <v>131</v>
      </c>
      <c r="N5" s="101" t="s">
        <v>132</v>
      </c>
      <c r="O5" s="101" t="s">
        <v>133</v>
      </c>
      <c r="Q5" s="100" t="s">
        <v>134</v>
      </c>
    </row>
    <row r="6" spans="1:17" s="102" customFormat="1" ht="20.25" customHeight="1" x14ac:dyDescent="0.35">
      <c r="A6" s="165" t="s">
        <v>135</v>
      </c>
      <c r="B6" s="169"/>
      <c r="C6" s="105">
        <f>+C7+C29+C38+C43+C48+C54</f>
        <v>4585570590</v>
      </c>
      <c r="D6" s="105">
        <f t="shared" ref="D6:O6" si="0">+D7+D18+D24+D29+D38+D43+D48+D54+D60+D67</f>
        <v>995152158</v>
      </c>
      <c r="E6" s="105">
        <f t="shared" si="0"/>
        <v>425116578</v>
      </c>
      <c r="F6" s="105">
        <f t="shared" si="0"/>
        <v>306723386</v>
      </c>
      <c r="G6" s="105">
        <f t="shared" si="0"/>
        <v>396857788</v>
      </c>
      <c r="H6" s="105">
        <f t="shared" si="0"/>
        <v>412055171</v>
      </c>
      <c r="I6" s="105">
        <f t="shared" si="0"/>
        <v>343383241</v>
      </c>
      <c r="J6" s="105">
        <f t="shared" si="0"/>
        <v>323431508</v>
      </c>
      <c r="K6" s="105">
        <f t="shared" si="0"/>
        <v>282506484</v>
      </c>
      <c r="L6" s="105">
        <f t="shared" si="0"/>
        <v>315574034</v>
      </c>
      <c r="M6" s="105">
        <f t="shared" si="0"/>
        <v>265211743</v>
      </c>
      <c r="N6" s="105">
        <f t="shared" si="0"/>
        <v>230359579</v>
      </c>
      <c r="O6" s="105">
        <f t="shared" si="0"/>
        <v>289198920</v>
      </c>
    </row>
    <row r="7" spans="1:17" s="102" customFormat="1" ht="20.25" customHeight="1" x14ac:dyDescent="0.35">
      <c r="A7" s="103" t="s">
        <v>136</v>
      </c>
      <c r="B7" s="104"/>
      <c r="C7" s="105">
        <f>+D7+E7+F7+G7+H7+I7+J7+K7+L7+M7+N7+O7</f>
        <v>1733870369</v>
      </c>
      <c r="D7" s="105">
        <f t="shared" ref="D7:O7" si="1">SUM(D8:D17)</f>
        <v>730652044</v>
      </c>
      <c r="E7" s="105">
        <f t="shared" si="1"/>
        <v>147686071</v>
      </c>
      <c r="F7" s="105">
        <f t="shared" si="1"/>
        <v>81796722</v>
      </c>
      <c r="G7" s="105">
        <f t="shared" si="1"/>
        <v>90920236</v>
      </c>
      <c r="H7" s="105">
        <f t="shared" si="1"/>
        <v>135678243</v>
      </c>
      <c r="I7" s="105">
        <f t="shared" si="1"/>
        <v>96549386</v>
      </c>
      <c r="J7" s="105">
        <f t="shared" si="1"/>
        <v>82605062</v>
      </c>
      <c r="K7" s="105">
        <f t="shared" si="1"/>
        <v>72369908</v>
      </c>
      <c r="L7" s="105">
        <f t="shared" si="1"/>
        <v>72455858</v>
      </c>
      <c r="M7" s="105">
        <f t="shared" si="1"/>
        <v>123585651</v>
      </c>
      <c r="N7" s="105">
        <f t="shared" si="1"/>
        <v>56471620</v>
      </c>
      <c r="O7" s="105">
        <f t="shared" si="1"/>
        <v>43099568</v>
      </c>
    </row>
    <row r="8" spans="1:17" s="102" customFormat="1" ht="20.25" customHeight="1" x14ac:dyDescent="0.35">
      <c r="A8" s="107"/>
      <c r="B8" s="104" t="s">
        <v>137</v>
      </c>
      <c r="C8" s="105">
        <f>+D8+E8+F8+G8+H8+I8+J8+K8+L8+M8+N8+O8</f>
        <v>3032050</v>
      </c>
      <c r="D8" s="166">
        <v>59152</v>
      </c>
      <c r="E8" s="166">
        <v>566320</v>
      </c>
      <c r="F8" s="166">
        <v>165458</v>
      </c>
      <c r="G8" s="166">
        <v>197048</v>
      </c>
      <c r="H8" s="166">
        <v>219850</v>
      </c>
      <c r="I8" s="166">
        <v>24551</v>
      </c>
      <c r="J8" s="166">
        <v>337268</v>
      </c>
      <c r="K8" s="166">
        <v>348950</v>
      </c>
      <c r="L8" s="166">
        <v>680049</v>
      </c>
      <c r="M8" s="166">
        <v>281720</v>
      </c>
      <c r="N8" s="166">
        <v>106416</v>
      </c>
      <c r="O8" s="166">
        <v>45268</v>
      </c>
      <c r="Q8" s="102">
        <v>11</v>
      </c>
    </row>
    <row r="9" spans="1:17" s="102" customFormat="1" ht="20.25" customHeight="1" x14ac:dyDescent="0.35">
      <c r="A9" s="107"/>
      <c r="B9" s="104" t="s">
        <v>138</v>
      </c>
      <c r="C9" s="105">
        <f>+D9+E9+F9+G9+H9+I9+J9+K9+L9+M9+N9+O9</f>
        <v>1650345580</v>
      </c>
      <c r="D9" s="166">
        <v>726425663</v>
      </c>
      <c r="E9" s="166">
        <v>144276879</v>
      </c>
      <c r="F9" s="166">
        <v>79833771</v>
      </c>
      <c r="G9" s="166">
        <v>88825297</v>
      </c>
      <c r="H9" s="166">
        <v>133681106</v>
      </c>
      <c r="I9" s="166">
        <v>94457797</v>
      </c>
      <c r="J9" s="166">
        <v>80848829</v>
      </c>
      <c r="K9" s="166">
        <v>69810611</v>
      </c>
      <c r="L9" s="166">
        <v>68841258</v>
      </c>
      <c r="M9" s="166">
        <v>64602696</v>
      </c>
      <c r="N9" s="166">
        <v>56075752</v>
      </c>
      <c r="O9" s="166">
        <v>42665921</v>
      </c>
      <c r="Q9" s="102">
        <v>12</v>
      </c>
    </row>
    <row r="10" spans="1:17" s="102" customFormat="1" ht="20.25" customHeight="1" x14ac:dyDescent="0.35">
      <c r="A10" s="107"/>
      <c r="B10" s="104" t="s">
        <v>139</v>
      </c>
      <c r="C10" s="108">
        <v>0</v>
      </c>
      <c r="D10" s="129"/>
      <c r="E10" s="129"/>
      <c r="F10" s="129"/>
      <c r="G10" s="129"/>
      <c r="H10" s="129"/>
      <c r="I10" s="129"/>
      <c r="J10" s="129"/>
      <c r="K10" s="129"/>
      <c r="L10" s="129"/>
      <c r="M10" s="129"/>
      <c r="N10" s="129"/>
      <c r="O10" s="129"/>
    </row>
    <row r="11" spans="1:17" s="102" customFormat="1" ht="20.25" customHeight="1" x14ac:dyDescent="0.35">
      <c r="A11" s="107"/>
      <c r="B11" s="104" t="s">
        <v>140</v>
      </c>
      <c r="C11" s="108">
        <v>0</v>
      </c>
      <c r="D11" s="129"/>
      <c r="E11" s="129"/>
      <c r="F11" s="129"/>
      <c r="G11" s="129"/>
      <c r="H11" s="129"/>
      <c r="I11" s="129"/>
      <c r="J11" s="129"/>
      <c r="K11" s="129"/>
      <c r="L11" s="129"/>
      <c r="M11" s="129"/>
      <c r="N11" s="129"/>
      <c r="O11" s="129"/>
    </row>
    <row r="12" spans="1:17" s="102" customFormat="1" ht="20.25" customHeight="1" x14ac:dyDescent="0.35">
      <c r="A12" s="107"/>
      <c r="B12" s="104" t="s">
        <v>141</v>
      </c>
      <c r="C12" s="108">
        <v>0</v>
      </c>
      <c r="D12" s="129"/>
      <c r="E12" s="129"/>
      <c r="F12" s="129"/>
      <c r="G12" s="129"/>
      <c r="H12" s="129"/>
      <c r="I12" s="129"/>
      <c r="J12" s="129"/>
      <c r="K12" s="129"/>
      <c r="L12" s="129"/>
      <c r="M12" s="129"/>
      <c r="N12" s="129"/>
      <c r="O12" s="129"/>
    </row>
    <row r="13" spans="1:17" s="102" customFormat="1" ht="20.25" customHeight="1" x14ac:dyDescent="0.35">
      <c r="A13" s="107"/>
      <c r="B13" s="104" t="s">
        <v>142</v>
      </c>
      <c r="C13" s="108">
        <v>0</v>
      </c>
      <c r="D13" s="129"/>
      <c r="E13" s="129"/>
      <c r="F13" s="129"/>
      <c r="G13" s="129"/>
      <c r="H13" s="129"/>
      <c r="I13" s="129"/>
      <c r="J13" s="129"/>
      <c r="K13" s="129"/>
      <c r="L13" s="129"/>
      <c r="M13" s="129"/>
      <c r="N13" s="129"/>
      <c r="O13" s="129"/>
    </row>
    <row r="14" spans="1:17" s="102" customFormat="1" ht="20.25" customHeight="1" x14ac:dyDescent="0.35">
      <c r="A14" s="107"/>
      <c r="B14" s="104" t="s">
        <v>143</v>
      </c>
      <c r="C14" s="105">
        <f>+D14+E14+F14+G14+H14+I14+J14+K14+L14+M14+N14+O14</f>
        <v>80492739</v>
      </c>
      <c r="D14" s="166">
        <v>4167229</v>
      </c>
      <c r="E14" s="166">
        <v>2842872</v>
      </c>
      <c r="F14" s="166">
        <v>1797493</v>
      </c>
      <c r="G14" s="166">
        <v>1897891</v>
      </c>
      <c r="H14" s="166">
        <v>1777287</v>
      </c>
      <c r="I14" s="166">
        <v>2067038</v>
      </c>
      <c r="J14" s="166">
        <v>1418965</v>
      </c>
      <c r="K14" s="166">
        <v>2210347</v>
      </c>
      <c r="L14" s="166">
        <v>2934551</v>
      </c>
      <c r="M14" s="166">
        <v>58701235</v>
      </c>
      <c r="N14" s="166">
        <v>289452</v>
      </c>
      <c r="O14" s="166">
        <v>388379</v>
      </c>
      <c r="Q14" s="102">
        <v>17</v>
      </c>
    </row>
    <row r="15" spans="1:17" s="102" customFormat="1" ht="20.25" customHeight="1" x14ac:dyDescent="0.35">
      <c r="A15" s="109"/>
      <c r="B15" s="110" t="s">
        <v>144</v>
      </c>
      <c r="C15" s="108">
        <v>0</v>
      </c>
      <c r="D15" s="128"/>
      <c r="E15" s="128"/>
      <c r="F15" s="128"/>
      <c r="G15" s="128"/>
      <c r="H15" s="128"/>
      <c r="I15" s="128"/>
      <c r="J15" s="128"/>
      <c r="K15" s="128"/>
      <c r="L15" s="128"/>
      <c r="M15" s="128"/>
      <c r="N15" s="128"/>
      <c r="O15" s="128"/>
      <c r="Q15" s="102">
        <v>18</v>
      </c>
    </row>
    <row r="16" spans="1:17" s="102" customFormat="1" ht="20.25" customHeight="1" x14ac:dyDescent="0.35">
      <c r="A16" s="109"/>
      <c r="B16" s="110" t="s">
        <v>145</v>
      </c>
      <c r="C16" s="108"/>
      <c r="D16" s="128"/>
      <c r="E16" s="128"/>
      <c r="F16" s="128"/>
      <c r="G16" s="128"/>
      <c r="H16" s="128"/>
      <c r="I16" s="128"/>
      <c r="J16" s="128"/>
      <c r="K16" s="128"/>
      <c r="L16" s="128"/>
      <c r="M16" s="128"/>
      <c r="N16" s="128"/>
      <c r="O16" s="128"/>
    </row>
    <row r="17" spans="1:15" s="102" customFormat="1" ht="20.25" customHeight="1" x14ac:dyDescent="0.35">
      <c r="A17" s="111"/>
      <c r="B17" s="112" t="s">
        <v>146</v>
      </c>
      <c r="C17" s="108">
        <v>0</v>
      </c>
      <c r="D17" s="128"/>
      <c r="E17" s="128"/>
      <c r="F17" s="128"/>
      <c r="G17" s="128"/>
      <c r="H17" s="128"/>
      <c r="I17" s="128"/>
      <c r="J17" s="128"/>
      <c r="K17" s="128"/>
      <c r="L17" s="128"/>
      <c r="M17" s="128"/>
      <c r="N17" s="128"/>
      <c r="O17" s="128"/>
    </row>
    <row r="18" spans="1:15" s="102" customFormat="1" ht="20.25" customHeight="1" x14ac:dyDescent="0.35">
      <c r="A18" s="113" t="s">
        <v>147</v>
      </c>
      <c r="B18" s="112"/>
      <c r="C18" s="105">
        <f>SUM(C19:C23)</f>
        <v>0</v>
      </c>
      <c r="D18" s="128"/>
      <c r="E18" s="128"/>
      <c r="F18" s="128"/>
      <c r="G18" s="128"/>
      <c r="H18" s="128"/>
      <c r="I18" s="128"/>
      <c r="J18" s="128"/>
      <c r="K18" s="128"/>
      <c r="L18" s="128"/>
      <c r="M18" s="128"/>
      <c r="N18" s="128"/>
      <c r="O18" s="128"/>
    </row>
    <row r="19" spans="1:15" s="102" customFormat="1" ht="20.25" customHeight="1" x14ac:dyDescent="0.35">
      <c r="A19" s="107"/>
      <c r="B19" s="104" t="s">
        <v>148</v>
      </c>
      <c r="C19" s="108">
        <v>0</v>
      </c>
      <c r="D19" s="128"/>
      <c r="E19" s="128"/>
      <c r="F19" s="128"/>
      <c r="G19" s="128"/>
      <c r="H19" s="128"/>
      <c r="I19" s="128"/>
      <c r="J19" s="128"/>
      <c r="K19" s="128"/>
      <c r="L19" s="128"/>
      <c r="M19" s="128"/>
      <c r="N19" s="128"/>
      <c r="O19" s="128"/>
    </row>
    <row r="20" spans="1:15" s="102" customFormat="1" ht="20.25" customHeight="1" x14ac:dyDescent="0.35">
      <c r="A20" s="107"/>
      <c r="B20" s="104" t="s">
        <v>149</v>
      </c>
      <c r="C20" s="108">
        <v>0</v>
      </c>
      <c r="D20" s="128"/>
      <c r="E20" s="128"/>
      <c r="F20" s="128"/>
      <c r="G20" s="128"/>
      <c r="H20" s="128"/>
      <c r="I20" s="128"/>
      <c r="J20" s="128"/>
      <c r="K20" s="128"/>
      <c r="L20" s="128"/>
      <c r="M20" s="128"/>
      <c r="N20" s="128"/>
      <c r="O20" s="128"/>
    </row>
    <row r="21" spans="1:15" s="102" customFormat="1" ht="20.25" customHeight="1" x14ac:dyDescent="0.35">
      <c r="A21" s="107"/>
      <c r="B21" s="104" t="s">
        <v>150</v>
      </c>
      <c r="C21" s="108">
        <v>0</v>
      </c>
      <c r="D21" s="128"/>
      <c r="E21" s="128"/>
      <c r="F21" s="128"/>
      <c r="G21" s="128"/>
      <c r="H21" s="128"/>
      <c r="I21" s="128"/>
      <c r="J21" s="128"/>
      <c r="K21" s="128"/>
      <c r="L21" s="128"/>
      <c r="M21" s="128"/>
      <c r="N21" s="128"/>
      <c r="O21" s="128"/>
    </row>
    <row r="22" spans="1:15" s="102" customFormat="1" ht="20.25" customHeight="1" x14ac:dyDescent="0.35">
      <c r="A22" s="107"/>
      <c r="B22" s="104" t="s">
        <v>151</v>
      </c>
      <c r="C22" s="108">
        <v>0</v>
      </c>
      <c r="D22" s="128"/>
      <c r="E22" s="128"/>
      <c r="F22" s="128"/>
      <c r="G22" s="128"/>
      <c r="H22" s="128"/>
      <c r="I22" s="128"/>
      <c r="J22" s="128"/>
      <c r="K22" s="128"/>
      <c r="L22" s="128"/>
      <c r="M22" s="128"/>
      <c r="N22" s="128"/>
      <c r="O22" s="128"/>
    </row>
    <row r="23" spans="1:15" s="102" customFormat="1" ht="20.25" customHeight="1" x14ac:dyDescent="0.35">
      <c r="A23" s="107"/>
      <c r="B23" s="104" t="s">
        <v>143</v>
      </c>
      <c r="C23" s="108">
        <v>0</v>
      </c>
      <c r="D23" s="128"/>
      <c r="E23" s="128"/>
      <c r="F23" s="128"/>
      <c r="G23" s="128"/>
      <c r="H23" s="128"/>
      <c r="I23" s="128"/>
      <c r="J23" s="128"/>
      <c r="K23" s="128"/>
      <c r="L23" s="128"/>
      <c r="M23" s="128"/>
      <c r="N23" s="128"/>
      <c r="O23" s="128"/>
    </row>
    <row r="24" spans="1:15" s="102" customFormat="1" ht="20.25" customHeight="1" x14ac:dyDescent="0.35">
      <c r="A24" s="103" t="s">
        <v>152</v>
      </c>
      <c r="B24" s="104"/>
      <c r="C24" s="105">
        <f>SUM(C25:C28)</f>
        <v>0</v>
      </c>
      <c r="D24" s="128"/>
      <c r="E24" s="128"/>
      <c r="F24" s="128"/>
      <c r="G24" s="128"/>
      <c r="H24" s="128"/>
      <c r="I24" s="128"/>
      <c r="J24" s="128"/>
      <c r="K24" s="128"/>
      <c r="L24" s="128"/>
      <c r="M24" s="128"/>
      <c r="N24" s="128"/>
      <c r="O24" s="128"/>
    </row>
    <row r="25" spans="1:15" s="102" customFormat="1" ht="20.25" customHeight="1" x14ac:dyDescent="0.35">
      <c r="A25" s="107"/>
      <c r="B25" s="104" t="s">
        <v>153</v>
      </c>
      <c r="C25" s="108">
        <v>0</v>
      </c>
      <c r="D25" s="128"/>
      <c r="E25" s="128"/>
      <c r="F25" s="128"/>
      <c r="G25" s="128"/>
      <c r="H25" s="128"/>
      <c r="I25" s="128"/>
      <c r="J25" s="128"/>
      <c r="K25" s="128"/>
      <c r="L25" s="128"/>
      <c r="M25" s="128"/>
      <c r="N25" s="128"/>
      <c r="O25" s="128"/>
    </row>
    <row r="26" spans="1:15" s="102" customFormat="1" ht="20.25" customHeight="1" x14ac:dyDescent="0.35">
      <c r="A26" s="109"/>
      <c r="B26" s="110" t="s">
        <v>154</v>
      </c>
      <c r="C26" s="108">
        <v>0</v>
      </c>
      <c r="D26" s="128"/>
      <c r="E26" s="128"/>
      <c r="F26" s="128"/>
      <c r="G26" s="128"/>
      <c r="H26" s="128"/>
      <c r="I26" s="128"/>
      <c r="J26" s="128"/>
      <c r="K26" s="128"/>
      <c r="L26" s="128"/>
      <c r="M26" s="128"/>
      <c r="N26" s="128"/>
      <c r="O26" s="128"/>
    </row>
    <row r="27" spans="1:15" s="102" customFormat="1" ht="20.25" customHeight="1" x14ac:dyDescent="0.35">
      <c r="A27" s="109"/>
      <c r="B27" s="110" t="s">
        <v>155</v>
      </c>
      <c r="C27" s="108"/>
      <c r="D27" s="128"/>
      <c r="E27" s="128"/>
      <c r="F27" s="128"/>
      <c r="G27" s="128"/>
      <c r="H27" s="128"/>
      <c r="I27" s="128"/>
      <c r="J27" s="128"/>
      <c r="K27" s="128"/>
      <c r="L27" s="128"/>
      <c r="M27" s="128"/>
      <c r="N27" s="128"/>
      <c r="O27" s="128"/>
    </row>
    <row r="28" spans="1:15" s="102" customFormat="1" ht="20.25" customHeight="1" x14ac:dyDescent="0.35">
      <c r="A28" s="111"/>
      <c r="B28" s="112" t="s">
        <v>156</v>
      </c>
      <c r="C28" s="108"/>
      <c r="D28" s="128"/>
      <c r="E28" s="128"/>
      <c r="F28" s="128"/>
      <c r="G28" s="128"/>
      <c r="H28" s="128"/>
      <c r="I28" s="128"/>
      <c r="J28" s="128"/>
      <c r="K28" s="128"/>
      <c r="L28" s="128"/>
      <c r="M28" s="128"/>
      <c r="N28" s="128"/>
      <c r="O28" s="128"/>
    </row>
    <row r="29" spans="1:15" s="102" customFormat="1" ht="20.25" customHeight="1" x14ac:dyDescent="0.35">
      <c r="A29" s="115" t="s">
        <v>157</v>
      </c>
      <c r="B29" s="116"/>
      <c r="C29" s="105">
        <f>+D29+E29+F29+G29+H29+I29+J29+K29+L29+M29+N29+O29</f>
        <v>179084457</v>
      </c>
      <c r="D29" s="105">
        <f t="shared" ref="D29:O29" si="2">SUM(D30:D37)</f>
        <v>22930451</v>
      </c>
      <c r="E29" s="105">
        <f t="shared" si="2"/>
        <v>14501773</v>
      </c>
      <c r="F29" s="105">
        <f t="shared" si="2"/>
        <v>16599567</v>
      </c>
      <c r="G29" s="105">
        <f t="shared" si="2"/>
        <v>7201626</v>
      </c>
      <c r="H29" s="105">
        <f t="shared" si="2"/>
        <v>7454482</v>
      </c>
      <c r="I29" s="105">
        <f t="shared" si="2"/>
        <v>7638620</v>
      </c>
      <c r="J29" s="105">
        <f t="shared" si="2"/>
        <v>23918604</v>
      </c>
      <c r="K29" s="105">
        <f t="shared" si="2"/>
        <v>23628047</v>
      </c>
      <c r="L29" s="105">
        <f t="shared" si="2"/>
        <v>20595326</v>
      </c>
      <c r="M29" s="105">
        <f t="shared" si="2"/>
        <v>7247643</v>
      </c>
      <c r="N29" s="105">
        <f t="shared" si="2"/>
        <v>17245694</v>
      </c>
      <c r="O29" s="105">
        <f t="shared" si="2"/>
        <v>10122624</v>
      </c>
    </row>
    <row r="30" spans="1:15" s="102" customFormat="1" ht="20.25" customHeight="1" x14ac:dyDescent="0.35">
      <c r="A30" s="109"/>
      <c r="B30" s="110" t="s">
        <v>158</v>
      </c>
      <c r="C30" s="108"/>
      <c r="D30" s="128"/>
      <c r="E30" s="128"/>
      <c r="F30" s="128"/>
      <c r="G30" s="128"/>
      <c r="H30" s="128"/>
      <c r="I30" s="128"/>
      <c r="J30" s="128"/>
      <c r="K30" s="128"/>
      <c r="L30" s="128"/>
      <c r="M30" s="128"/>
      <c r="N30" s="128"/>
      <c r="O30" s="128"/>
    </row>
    <row r="31" spans="1:15" s="102" customFormat="1" ht="20.25" customHeight="1" x14ac:dyDescent="0.35">
      <c r="A31" s="111"/>
      <c r="B31" s="112" t="s">
        <v>159</v>
      </c>
      <c r="C31" s="108">
        <v>0</v>
      </c>
      <c r="D31" s="128"/>
      <c r="E31" s="128"/>
      <c r="F31" s="128"/>
      <c r="G31" s="128"/>
      <c r="H31" s="128"/>
      <c r="I31" s="128"/>
      <c r="J31" s="128"/>
      <c r="K31" s="128"/>
      <c r="L31" s="128"/>
      <c r="M31" s="128"/>
      <c r="N31" s="128"/>
      <c r="O31" s="128"/>
    </row>
    <row r="32" spans="1:15" s="102" customFormat="1" ht="20.25" customHeight="1" x14ac:dyDescent="0.35">
      <c r="A32" s="111"/>
      <c r="B32" s="112" t="s">
        <v>160</v>
      </c>
      <c r="C32" s="108"/>
      <c r="D32" s="128"/>
      <c r="E32" s="128"/>
      <c r="F32" s="128"/>
      <c r="G32" s="128"/>
      <c r="H32" s="128"/>
      <c r="I32" s="128"/>
      <c r="J32" s="128"/>
      <c r="K32" s="128"/>
      <c r="L32" s="128"/>
      <c r="M32" s="128"/>
      <c r="N32" s="128"/>
      <c r="O32" s="128"/>
    </row>
    <row r="33" spans="1:17" s="102" customFormat="1" ht="20.25" customHeight="1" x14ac:dyDescent="0.35">
      <c r="A33" s="107"/>
      <c r="B33" s="104" t="s">
        <v>161</v>
      </c>
      <c r="C33" s="105">
        <f>+D33+E33+F33+G33+H33+I33+J33+K33+L33+M33+N33+O33</f>
        <v>127875928</v>
      </c>
      <c r="D33" s="167">
        <v>19641914</v>
      </c>
      <c r="E33" s="167">
        <v>9335658</v>
      </c>
      <c r="F33" s="167">
        <v>12432659</v>
      </c>
      <c r="G33" s="167">
        <v>3381630</v>
      </c>
      <c r="H33" s="167">
        <v>4398344</v>
      </c>
      <c r="I33" s="167">
        <v>3430551</v>
      </c>
      <c r="J33" s="167">
        <v>17803926</v>
      </c>
      <c r="K33" s="167">
        <v>19296466</v>
      </c>
      <c r="L33" s="167">
        <v>16304175</v>
      </c>
      <c r="M33" s="167">
        <v>3877610</v>
      </c>
      <c r="N33" s="167">
        <v>12304126</v>
      </c>
      <c r="O33" s="167">
        <v>5668869</v>
      </c>
      <c r="Q33" s="102">
        <v>43</v>
      </c>
    </row>
    <row r="34" spans="1:17" s="102" customFormat="1" ht="20.25" customHeight="1" x14ac:dyDescent="0.35">
      <c r="A34" s="107"/>
      <c r="B34" s="104" t="s">
        <v>162</v>
      </c>
      <c r="C34" s="105">
        <f>+D34+E34+F34+G34+H34+I34+J34+K34+L34+M34+N34+O34</f>
        <v>50171614</v>
      </c>
      <c r="D34" s="167">
        <v>3231305</v>
      </c>
      <c r="E34" s="167">
        <v>4962979</v>
      </c>
      <c r="F34" s="167">
        <v>4106437</v>
      </c>
      <c r="G34" s="167">
        <v>3795981</v>
      </c>
      <c r="H34" s="167">
        <v>2967664</v>
      </c>
      <c r="I34" s="167">
        <v>4149612</v>
      </c>
      <c r="J34" s="167">
        <v>5987520</v>
      </c>
      <c r="K34" s="167">
        <v>4304479</v>
      </c>
      <c r="L34" s="167">
        <v>4115727</v>
      </c>
      <c r="M34" s="167">
        <v>3313287</v>
      </c>
      <c r="N34" s="167">
        <v>4832074</v>
      </c>
      <c r="O34" s="167">
        <v>4404549</v>
      </c>
      <c r="Q34" s="102">
        <v>44</v>
      </c>
    </row>
    <row r="35" spans="1:17" s="102" customFormat="1" ht="20.25" customHeight="1" x14ac:dyDescent="0.35">
      <c r="A35" s="109"/>
      <c r="B35" s="110" t="s">
        <v>143</v>
      </c>
      <c r="C35" s="105">
        <f>+D35+E35+F35+G35+H35+I35+J35+K35+L35+M35+N35+O35</f>
        <v>1036915</v>
      </c>
      <c r="D35" s="167">
        <v>57232</v>
      </c>
      <c r="E35" s="167">
        <v>203136</v>
      </c>
      <c r="F35" s="167">
        <v>60471</v>
      </c>
      <c r="G35" s="167">
        <v>24015</v>
      </c>
      <c r="H35" s="167">
        <v>88474</v>
      </c>
      <c r="I35" s="167">
        <v>58457</v>
      </c>
      <c r="J35" s="167">
        <v>127158</v>
      </c>
      <c r="K35" s="167">
        <v>27102</v>
      </c>
      <c r="L35" s="167">
        <v>175424</v>
      </c>
      <c r="M35" s="167">
        <v>56746</v>
      </c>
      <c r="N35" s="167">
        <v>109494</v>
      </c>
      <c r="O35" s="167">
        <v>49206</v>
      </c>
      <c r="Q35" s="102">
        <v>45</v>
      </c>
    </row>
    <row r="36" spans="1:17" s="102" customFormat="1" ht="20.25" customHeight="1" x14ac:dyDescent="0.35">
      <c r="A36" s="109"/>
      <c r="B36" s="110" t="s">
        <v>163</v>
      </c>
      <c r="C36" s="108"/>
      <c r="D36" s="128"/>
      <c r="E36" s="128"/>
      <c r="F36" s="128"/>
      <c r="G36" s="128"/>
      <c r="H36" s="128"/>
      <c r="I36" s="128"/>
      <c r="J36" s="128"/>
      <c r="K36" s="128"/>
      <c r="L36" s="128"/>
      <c r="M36" s="128"/>
      <c r="N36" s="128"/>
      <c r="O36" s="128"/>
    </row>
    <row r="37" spans="1:17" s="102" customFormat="1" ht="20.25" customHeight="1" x14ac:dyDescent="0.35">
      <c r="A37" s="111"/>
      <c r="B37" s="112" t="s">
        <v>146</v>
      </c>
      <c r="C37" s="108"/>
      <c r="D37" s="128"/>
      <c r="E37" s="128"/>
      <c r="F37" s="128"/>
      <c r="G37" s="128"/>
      <c r="H37" s="128"/>
      <c r="I37" s="128"/>
      <c r="J37" s="128"/>
      <c r="K37" s="128"/>
      <c r="L37" s="128"/>
      <c r="M37" s="128"/>
      <c r="N37" s="128"/>
      <c r="O37" s="128"/>
    </row>
    <row r="38" spans="1:17" s="102" customFormat="1" ht="20.25" customHeight="1" x14ac:dyDescent="0.35">
      <c r="A38" s="113" t="s">
        <v>164</v>
      </c>
      <c r="B38" s="112"/>
      <c r="C38" s="105">
        <f>+D38+E38+F38+G38+H38+I38+J38+K38+L38+M38+N38+O38</f>
        <v>253683386</v>
      </c>
      <c r="D38" s="105">
        <f t="shared" ref="D38:Q38" si="3">SUM(D39:D42)</f>
        <v>30335717</v>
      </c>
      <c r="E38" s="105">
        <f t="shared" si="3"/>
        <v>27108785</v>
      </c>
      <c r="F38" s="105">
        <f t="shared" si="3"/>
        <v>33987846</v>
      </c>
      <c r="G38" s="105">
        <f t="shared" si="3"/>
        <v>30484513</v>
      </c>
      <c r="H38" s="105">
        <f t="shared" si="3"/>
        <v>32684073</v>
      </c>
      <c r="I38" s="105">
        <f t="shared" si="3"/>
        <v>31188159</v>
      </c>
      <c r="J38" s="105">
        <f t="shared" si="3"/>
        <v>24313419</v>
      </c>
      <c r="K38" s="105">
        <f t="shared" si="3"/>
        <v>12586730</v>
      </c>
      <c r="L38" s="105">
        <f t="shared" si="3"/>
        <v>9821106</v>
      </c>
      <c r="M38" s="105">
        <f t="shared" si="3"/>
        <v>10336987</v>
      </c>
      <c r="N38" s="105">
        <f t="shared" si="3"/>
        <v>5427858</v>
      </c>
      <c r="O38" s="105">
        <f t="shared" si="3"/>
        <v>5408193</v>
      </c>
      <c r="P38" s="114">
        <f t="shared" si="3"/>
        <v>5408193</v>
      </c>
      <c r="Q38" s="114">
        <f t="shared" si="3"/>
        <v>110</v>
      </c>
    </row>
    <row r="39" spans="1:17" s="102" customFormat="1" ht="20.25" customHeight="1" x14ac:dyDescent="0.35">
      <c r="A39" s="107"/>
      <c r="B39" s="104" t="s">
        <v>165</v>
      </c>
      <c r="C39" s="105">
        <f>+D39+E39+F39+G39+H39+I39+J39+K39+L39+M39+N39+O39</f>
        <v>253683386</v>
      </c>
      <c r="D39" s="132">
        <v>30335717</v>
      </c>
      <c r="E39" s="132">
        <v>27108785</v>
      </c>
      <c r="F39" s="132">
        <v>33987846</v>
      </c>
      <c r="G39" s="132">
        <v>30484513</v>
      </c>
      <c r="H39" s="132">
        <v>32684073</v>
      </c>
      <c r="I39" s="132">
        <v>31188159</v>
      </c>
      <c r="J39" s="132">
        <v>24313419</v>
      </c>
      <c r="K39" s="132">
        <v>12586730</v>
      </c>
      <c r="L39" s="132">
        <v>9821106</v>
      </c>
      <c r="M39" s="132">
        <v>10336987</v>
      </c>
      <c r="N39" s="132">
        <v>5427858</v>
      </c>
      <c r="O39" s="132">
        <v>5408193</v>
      </c>
      <c r="P39" s="132">
        <v>5408193</v>
      </c>
      <c r="Q39" s="102">
        <v>51</v>
      </c>
    </row>
    <row r="40" spans="1:17" s="102" customFormat="1" ht="20.25" customHeight="1" x14ac:dyDescent="0.35">
      <c r="A40" s="109"/>
      <c r="B40" s="110" t="s">
        <v>166</v>
      </c>
      <c r="C40" s="108">
        <v>0</v>
      </c>
      <c r="D40" s="128"/>
      <c r="E40" s="128"/>
      <c r="F40" s="128"/>
      <c r="G40" s="128"/>
      <c r="H40" s="128"/>
      <c r="I40" s="128"/>
      <c r="J40" s="128"/>
      <c r="K40" s="128"/>
      <c r="L40" s="128"/>
      <c r="M40" s="128"/>
      <c r="N40" s="128"/>
      <c r="O40" s="128"/>
    </row>
    <row r="41" spans="1:17" s="102" customFormat="1" ht="20.25" customHeight="1" x14ac:dyDescent="0.35">
      <c r="A41" s="109"/>
      <c r="B41" s="110" t="s">
        <v>167</v>
      </c>
      <c r="C41" s="108"/>
      <c r="D41" s="128"/>
      <c r="E41" s="128"/>
      <c r="F41" s="128"/>
      <c r="G41" s="128"/>
      <c r="H41" s="128"/>
      <c r="I41" s="128"/>
      <c r="J41" s="128"/>
      <c r="K41" s="128"/>
      <c r="L41" s="128"/>
      <c r="M41" s="128"/>
      <c r="N41" s="128"/>
      <c r="O41" s="128"/>
    </row>
    <row r="42" spans="1:17" s="102" customFormat="1" ht="20.25" customHeight="1" x14ac:dyDescent="0.35">
      <c r="A42" s="111"/>
      <c r="B42" s="112" t="s">
        <v>146</v>
      </c>
      <c r="C42" s="108"/>
      <c r="D42" s="128"/>
      <c r="E42" s="128"/>
      <c r="F42" s="128"/>
      <c r="G42" s="128"/>
      <c r="H42" s="128"/>
      <c r="I42" s="128"/>
      <c r="J42" s="128"/>
      <c r="K42" s="128"/>
      <c r="L42" s="128"/>
      <c r="M42" s="128"/>
      <c r="N42" s="128"/>
      <c r="O42" s="128"/>
      <c r="Q42" s="102">
        <v>59</v>
      </c>
    </row>
    <row r="43" spans="1:17" s="102" customFormat="1" ht="20.25" customHeight="1" x14ac:dyDescent="0.35">
      <c r="A43" s="113" t="s">
        <v>168</v>
      </c>
      <c r="B43" s="112"/>
      <c r="C43" s="105">
        <f>+D43+E43+F43+G43+H43+I43+J43+K43+L43+M43+N43+O43</f>
        <v>108123956</v>
      </c>
      <c r="D43" s="168">
        <f t="shared" ref="D43:O43" si="4">+D44</f>
        <v>12625403</v>
      </c>
      <c r="E43" s="168">
        <f t="shared" si="4"/>
        <v>4972669</v>
      </c>
      <c r="F43" s="168">
        <f t="shared" si="4"/>
        <v>9390273</v>
      </c>
      <c r="G43" s="168">
        <f t="shared" si="4"/>
        <v>13683678</v>
      </c>
      <c r="H43" s="168">
        <f t="shared" si="4"/>
        <v>10644623</v>
      </c>
      <c r="I43" s="168">
        <f t="shared" si="4"/>
        <v>4899279</v>
      </c>
      <c r="J43" s="168">
        <f t="shared" si="4"/>
        <v>10762594</v>
      </c>
      <c r="K43" s="168">
        <f t="shared" si="4"/>
        <v>9122780</v>
      </c>
      <c r="L43" s="168">
        <f t="shared" si="4"/>
        <v>19263689</v>
      </c>
      <c r="M43" s="168">
        <f t="shared" si="4"/>
        <v>5156958</v>
      </c>
      <c r="N43" s="168">
        <f t="shared" si="4"/>
        <v>3452700</v>
      </c>
      <c r="O43" s="168">
        <f t="shared" si="4"/>
        <v>4149310</v>
      </c>
    </row>
    <row r="44" spans="1:17" s="102" customFormat="1" ht="20.25" customHeight="1" x14ac:dyDescent="0.35">
      <c r="A44" s="103"/>
      <c r="B44" s="104" t="s">
        <v>169</v>
      </c>
      <c r="C44" s="105">
        <f>+D44+E44+F44+G44+H44+I44+J44+K44+L44+M44+N44+O44</f>
        <v>108123956</v>
      </c>
      <c r="D44" s="132">
        <v>12625403</v>
      </c>
      <c r="E44" s="132">
        <v>4972669</v>
      </c>
      <c r="F44" s="132">
        <v>9390273</v>
      </c>
      <c r="G44" s="132">
        <v>13683678</v>
      </c>
      <c r="H44" s="132">
        <v>10644623</v>
      </c>
      <c r="I44" s="132">
        <v>4899279</v>
      </c>
      <c r="J44" s="132">
        <v>10762594</v>
      </c>
      <c r="K44" s="132">
        <v>9122780</v>
      </c>
      <c r="L44" s="132">
        <v>19263689</v>
      </c>
      <c r="M44" s="132">
        <v>5156958</v>
      </c>
      <c r="N44" s="132">
        <v>3452700</v>
      </c>
      <c r="O44" s="132">
        <v>4149310</v>
      </c>
      <c r="P44" s="102">
        <v>4684137</v>
      </c>
      <c r="Q44" s="102">
        <v>61</v>
      </c>
    </row>
    <row r="45" spans="1:17" s="102" customFormat="1" ht="20.25" customHeight="1" x14ac:dyDescent="0.35">
      <c r="A45" s="109"/>
      <c r="B45" s="110" t="s">
        <v>170</v>
      </c>
      <c r="C45" s="108">
        <v>0</v>
      </c>
      <c r="D45" s="128"/>
      <c r="E45" s="128"/>
      <c r="F45" s="128"/>
      <c r="G45" s="128"/>
      <c r="H45" s="128"/>
      <c r="I45" s="128"/>
      <c r="J45" s="128"/>
      <c r="K45" s="128"/>
      <c r="L45" s="128"/>
      <c r="M45" s="128"/>
      <c r="N45" s="128"/>
      <c r="O45" s="128"/>
    </row>
    <row r="46" spans="1:17" s="102" customFormat="1" ht="20.25" customHeight="1" x14ac:dyDescent="0.35">
      <c r="A46" s="128"/>
      <c r="B46" s="128" t="s">
        <v>171</v>
      </c>
      <c r="C46" s="108"/>
      <c r="D46" s="129"/>
      <c r="E46" s="129"/>
      <c r="F46" s="129"/>
      <c r="G46" s="129"/>
      <c r="H46" s="129"/>
      <c r="I46" s="129"/>
      <c r="J46" s="129"/>
      <c r="K46" s="129"/>
      <c r="L46" s="129"/>
      <c r="M46" s="129"/>
      <c r="N46" s="129"/>
      <c r="O46" s="129"/>
    </row>
    <row r="47" spans="1:17" s="102" customFormat="1" ht="20.25" customHeight="1" x14ac:dyDescent="0.35">
      <c r="A47" s="128"/>
      <c r="B47" s="128" t="s">
        <v>172</v>
      </c>
      <c r="C47" s="108">
        <v>0</v>
      </c>
      <c r="D47" s="128"/>
      <c r="E47" s="128"/>
      <c r="F47" s="128"/>
      <c r="G47" s="128"/>
      <c r="H47" s="128"/>
      <c r="I47" s="128"/>
      <c r="J47" s="128"/>
      <c r="K47" s="128"/>
      <c r="L47" s="128"/>
      <c r="M47" s="128"/>
      <c r="N47" s="128"/>
      <c r="O47" s="128"/>
      <c r="Q47" s="102">
        <v>69</v>
      </c>
    </row>
    <row r="48" spans="1:17" s="102" customFormat="1" ht="20.25" customHeight="1" x14ac:dyDescent="0.35">
      <c r="A48" s="130" t="s">
        <v>173</v>
      </c>
      <c r="B48" s="128"/>
      <c r="C48" s="105">
        <f>+D48+E48+F48+G48+H48+I48+J48+K48+L48+M48+N48+O48</f>
        <v>52052458</v>
      </c>
      <c r="D48" s="105">
        <f t="shared" ref="D48:Q48" si="5">+D49+D50+D51+D52+D53</f>
        <v>5018943</v>
      </c>
      <c r="E48" s="105">
        <f t="shared" si="5"/>
        <v>5609068</v>
      </c>
      <c r="F48" s="105">
        <f t="shared" si="5"/>
        <v>3524764</v>
      </c>
      <c r="G48" s="105">
        <f t="shared" si="5"/>
        <v>4529856</v>
      </c>
      <c r="H48" s="105">
        <f t="shared" si="5"/>
        <v>5246577</v>
      </c>
      <c r="I48" s="105">
        <f t="shared" si="5"/>
        <v>4857958</v>
      </c>
      <c r="J48" s="105">
        <f t="shared" si="5"/>
        <v>4650659</v>
      </c>
      <c r="K48" s="105">
        <f t="shared" si="5"/>
        <v>4045395</v>
      </c>
      <c r="L48" s="105">
        <f t="shared" si="5"/>
        <v>3944660</v>
      </c>
      <c r="M48" s="105">
        <f t="shared" si="5"/>
        <v>2533417</v>
      </c>
      <c r="N48" s="105">
        <f t="shared" si="5"/>
        <v>4215811</v>
      </c>
      <c r="O48" s="105">
        <f t="shared" si="5"/>
        <v>3875350</v>
      </c>
      <c r="P48" s="105">
        <f t="shared" si="5"/>
        <v>3875350</v>
      </c>
      <c r="Q48" s="105">
        <f t="shared" si="5"/>
        <v>0</v>
      </c>
    </row>
    <row r="49" spans="1:17" s="102" customFormat="1" ht="20.25" customHeight="1" x14ac:dyDescent="0.35">
      <c r="A49" s="107"/>
      <c r="B49" s="128" t="s">
        <v>174</v>
      </c>
      <c r="C49" s="108">
        <v>0</v>
      </c>
      <c r="D49" s="128"/>
      <c r="E49" s="128"/>
      <c r="F49" s="128"/>
      <c r="G49" s="128"/>
      <c r="H49" s="128"/>
      <c r="I49" s="128"/>
      <c r="J49" s="128"/>
      <c r="K49" s="128"/>
      <c r="L49" s="128"/>
      <c r="M49" s="128"/>
      <c r="N49" s="128"/>
      <c r="O49" s="128"/>
    </row>
    <row r="50" spans="1:17" s="102" customFormat="1" ht="20.25" customHeight="1" x14ac:dyDescent="0.35">
      <c r="A50" s="109"/>
      <c r="B50" s="128" t="s">
        <v>175</v>
      </c>
      <c r="C50" s="108">
        <v>0</v>
      </c>
      <c r="D50" s="128"/>
      <c r="E50" s="128"/>
      <c r="F50" s="128"/>
      <c r="G50" s="128"/>
      <c r="H50" s="128"/>
      <c r="I50" s="128"/>
      <c r="J50" s="128"/>
      <c r="K50" s="128"/>
      <c r="L50" s="128"/>
      <c r="M50" s="128"/>
      <c r="N50" s="128"/>
      <c r="O50" s="128"/>
    </row>
    <row r="51" spans="1:17" s="102" customFormat="1" ht="20.25" customHeight="1" x14ac:dyDescent="0.35">
      <c r="A51" s="109"/>
      <c r="B51" s="128" t="s">
        <v>176</v>
      </c>
      <c r="C51" s="108"/>
      <c r="D51" s="128"/>
      <c r="E51" s="128"/>
      <c r="F51" s="128"/>
      <c r="G51" s="128"/>
      <c r="H51" s="128"/>
      <c r="I51" s="128"/>
      <c r="J51" s="128"/>
      <c r="K51" s="128"/>
      <c r="L51" s="128"/>
      <c r="M51" s="128"/>
      <c r="N51" s="128"/>
      <c r="O51" s="128"/>
    </row>
    <row r="52" spans="1:17" s="102" customFormat="1" ht="20.25" customHeight="1" x14ac:dyDescent="0.35">
      <c r="A52" s="111"/>
      <c r="B52" s="128" t="s">
        <v>177</v>
      </c>
      <c r="C52" s="108">
        <v>0</v>
      </c>
      <c r="D52" s="128"/>
      <c r="E52" s="128"/>
      <c r="F52" s="128"/>
      <c r="G52" s="128"/>
      <c r="H52" s="128"/>
      <c r="I52" s="128"/>
      <c r="J52" s="128"/>
      <c r="K52" s="128"/>
      <c r="L52" s="128"/>
      <c r="M52" s="128"/>
      <c r="N52" s="128"/>
      <c r="O52" s="128"/>
    </row>
    <row r="53" spans="1:17" s="102" customFormat="1" ht="20.25" customHeight="1" x14ac:dyDescent="0.35">
      <c r="A53" s="111"/>
      <c r="B53" s="131" t="s">
        <v>196</v>
      </c>
      <c r="C53" s="105">
        <f>+D53+E53+F53+G53+H53+I53+J53+K53+L53+M53+N53+O53</f>
        <v>52052458</v>
      </c>
      <c r="D53" s="132">
        <v>5018943</v>
      </c>
      <c r="E53" s="132">
        <v>5609068</v>
      </c>
      <c r="F53" s="132">
        <v>3524764</v>
      </c>
      <c r="G53" s="132">
        <v>4529856</v>
      </c>
      <c r="H53" s="132">
        <v>5246577</v>
      </c>
      <c r="I53" s="132">
        <v>4857958</v>
      </c>
      <c r="J53" s="132">
        <v>4650659</v>
      </c>
      <c r="K53" s="132">
        <v>4045395</v>
      </c>
      <c r="L53" s="132">
        <v>3944660</v>
      </c>
      <c r="M53" s="132">
        <v>2533417</v>
      </c>
      <c r="N53" s="132">
        <v>4215811</v>
      </c>
      <c r="O53" s="132">
        <v>3875350</v>
      </c>
      <c r="P53" s="132">
        <v>3875350</v>
      </c>
    </row>
    <row r="54" spans="1:17" s="102" customFormat="1" ht="20.25" customHeight="1" x14ac:dyDescent="0.35">
      <c r="A54" s="113" t="s">
        <v>178</v>
      </c>
      <c r="B54" s="112"/>
      <c r="C54" s="105">
        <f t="shared" ref="C54:C59" si="6">+D54+E54+F54+G54+H54+I54+J54+K54+L54+M54+N54+O54</f>
        <v>2258755964</v>
      </c>
      <c r="D54" s="105">
        <f t="shared" ref="D54:O54" si="7">SUM(D55:D59)</f>
        <v>193589600</v>
      </c>
      <c r="E54" s="105">
        <f t="shared" si="7"/>
        <v>225238212</v>
      </c>
      <c r="F54" s="105">
        <f t="shared" si="7"/>
        <v>161424214</v>
      </c>
      <c r="G54" s="105">
        <f t="shared" si="7"/>
        <v>250037879</v>
      </c>
      <c r="H54" s="105">
        <f t="shared" si="7"/>
        <v>220347173</v>
      </c>
      <c r="I54" s="105">
        <f t="shared" si="7"/>
        <v>198249839</v>
      </c>
      <c r="J54" s="105">
        <f t="shared" si="7"/>
        <v>177181170</v>
      </c>
      <c r="K54" s="105">
        <f t="shared" si="7"/>
        <v>160753624</v>
      </c>
      <c r="L54" s="105">
        <f t="shared" si="7"/>
        <v>189493395</v>
      </c>
      <c r="M54" s="105">
        <f t="shared" si="7"/>
        <v>116351087</v>
      </c>
      <c r="N54" s="105">
        <f t="shared" si="7"/>
        <v>143545896</v>
      </c>
      <c r="O54" s="105">
        <f t="shared" si="7"/>
        <v>222543875</v>
      </c>
    </row>
    <row r="55" spans="1:17" s="102" customFormat="1" ht="20.25" customHeight="1" x14ac:dyDescent="0.35">
      <c r="A55" s="107"/>
      <c r="B55" s="104" t="s">
        <v>179</v>
      </c>
      <c r="C55" s="105">
        <f t="shared" si="6"/>
        <v>1814205615</v>
      </c>
      <c r="D55" s="132">
        <v>160292394</v>
      </c>
      <c r="E55" s="132">
        <v>182894937</v>
      </c>
      <c r="F55" s="132">
        <v>129233735</v>
      </c>
      <c r="G55" s="132">
        <v>218779147</v>
      </c>
      <c r="H55" s="132">
        <v>186039986</v>
      </c>
      <c r="I55" s="132">
        <v>166495874</v>
      </c>
      <c r="J55" s="132">
        <v>144778713</v>
      </c>
      <c r="K55" s="132">
        <v>130481383</v>
      </c>
      <c r="L55" s="132">
        <v>157921173</v>
      </c>
      <c r="M55" s="132">
        <v>85258318</v>
      </c>
      <c r="N55" s="132">
        <v>116253753</v>
      </c>
      <c r="O55" s="132">
        <v>135776202</v>
      </c>
      <c r="Q55" s="102">
        <v>81</v>
      </c>
    </row>
    <row r="56" spans="1:17" s="102" customFormat="1" ht="20.25" customHeight="1" x14ac:dyDescent="0.35">
      <c r="A56" s="107"/>
      <c r="B56" s="104" t="s">
        <v>180</v>
      </c>
      <c r="C56" s="105">
        <f t="shared" si="6"/>
        <v>283926796</v>
      </c>
      <c r="D56" s="132">
        <v>23892366</v>
      </c>
      <c r="E56" s="132">
        <v>28610442</v>
      </c>
      <c r="F56" s="132">
        <v>22350125</v>
      </c>
      <c r="G56" s="132">
        <v>23255159</v>
      </c>
      <c r="H56" s="132">
        <v>24849688</v>
      </c>
      <c r="I56" s="132">
        <v>23358655</v>
      </c>
      <c r="J56" s="132">
        <v>24215193</v>
      </c>
      <c r="K56" s="132">
        <v>23082869</v>
      </c>
      <c r="L56" s="132">
        <v>23381897</v>
      </c>
      <c r="M56" s="132">
        <v>23330077</v>
      </c>
      <c r="N56" s="132">
        <v>21938929</v>
      </c>
      <c r="O56" s="132">
        <v>21661396</v>
      </c>
      <c r="Q56" s="102">
        <v>82</v>
      </c>
    </row>
    <row r="57" spans="1:17" s="102" customFormat="1" ht="20.25" customHeight="1" x14ac:dyDescent="0.35">
      <c r="A57" s="107"/>
      <c r="B57" s="104" t="s">
        <v>181</v>
      </c>
      <c r="C57" s="105">
        <f t="shared" si="6"/>
        <v>91512206</v>
      </c>
      <c r="D57" s="132">
        <v>3284816</v>
      </c>
      <c r="E57" s="132">
        <v>4941487</v>
      </c>
      <c r="F57" s="132">
        <v>3004916</v>
      </c>
      <c r="G57" s="132">
        <v>2855011</v>
      </c>
      <c r="H57" s="132">
        <v>3726499</v>
      </c>
      <c r="I57" s="132">
        <v>2778358</v>
      </c>
      <c r="J57" s="132">
        <v>2875729</v>
      </c>
      <c r="K57" s="132">
        <v>2773949</v>
      </c>
      <c r="L57" s="132">
        <v>3078378</v>
      </c>
      <c r="M57" s="132">
        <v>2859837</v>
      </c>
      <c r="N57" s="132">
        <v>0</v>
      </c>
      <c r="O57" s="132">
        <v>59333226</v>
      </c>
    </row>
    <row r="58" spans="1:17" s="102" customFormat="1" ht="20.25" customHeight="1" x14ac:dyDescent="0.35">
      <c r="A58" s="107"/>
      <c r="B58" s="131" t="s">
        <v>194</v>
      </c>
      <c r="C58" s="105">
        <f t="shared" si="6"/>
        <v>69111347</v>
      </c>
      <c r="D58" s="132">
        <v>6120024</v>
      </c>
      <c r="E58" s="132">
        <v>8791346</v>
      </c>
      <c r="F58" s="132">
        <v>6835438</v>
      </c>
      <c r="G58" s="132">
        <v>5148562</v>
      </c>
      <c r="H58" s="132">
        <v>5731000</v>
      </c>
      <c r="I58" s="132">
        <v>5616952</v>
      </c>
      <c r="J58" s="132">
        <v>5311535</v>
      </c>
      <c r="K58" s="132">
        <v>4415423</v>
      </c>
      <c r="L58" s="132">
        <v>5111947</v>
      </c>
      <c r="M58" s="132">
        <v>4902855</v>
      </c>
      <c r="N58" s="132">
        <v>5353214</v>
      </c>
      <c r="O58" s="132">
        <v>5773051</v>
      </c>
    </row>
    <row r="59" spans="1:17" s="102" customFormat="1" ht="15.5" x14ac:dyDescent="0.35">
      <c r="A59" s="107"/>
      <c r="B59" s="131" t="s">
        <v>195</v>
      </c>
      <c r="C59" s="105">
        <f t="shared" si="6"/>
        <v>0</v>
      </c>
      <c r="D59" s="132">
        <v>0</v>
      </c>
      <c r="E59" s="132">
        <v>0</v>
      </c>
      <c r="F59" s="132">
        <v>0</v>
      </c>
      <c r="G59" s="132"/>
      <c r="H59" s="132">
        <v>0</v>
      </c>
      <c r="I59" s="132">
        <v>0</v>
      </c>
      <c r="J59" s="132">
        <v>0</v>
      </c>
      <c r="K59" s="132">
        <v>0</v>
      </c>
      <c r="L59" s="132">
        <v>0</v>
      </c>
      <c r="M59" s="132"/>
      <c r="N59" s="132"/>
      <c r="O59" s="132"/>
    </row>
    <row r="60" spans="1:17" s="102" customFormat="1" ht="15.5" x14ac:dyDescent="0.35">
      <c r="A60" s="103" t="s">
        <v>182</v>
      </c>
      <c r="B60" s="133"/>
      <c r="C60" s="134">
        <v>0</v>
      </c>
      <c r="D60" s="132"/>
      <c r="E60" s="132"/>
      <c r="F60" s="132"/>
      <c r="G60" s="132"/>
      <c r="H60" s="132"/>
      <c r="I60" s="132"/>
      <c r="J60" s="132"/>
      <c r="K60" s="132"/>
      <c r="L60" s="132"/>
      <c r="M60" s="132"/>
      <c r="N60" s="132"/>
      <c r="O60" s="132"/>
    </row>
    <row r="61" spans="1:17" s="102" customFormat="1" ht="20.25" customHeight="1" x14ac:dyDescent="0.35">
      <c r="A61" s="107"/>
      <c r="B61" s="104" t="s">
        <v>183</v>
      </c>
      <c r="C61" s="108"/>
      <c r="D61" s="128"/>
      <c r="E61" s="128"/>
      <c r="F61" s="128"/>
      <c r="G61" s="128"/>
      <c r="H61" s="128"/>
      <c r="I61" s="128"/>
      <c r="J61" s="128"/>
      <c r="K61" s="128"/>
      <c r="L61" s="128"/>
      <c r="M61" s="128"/>
      <c r="N61" s="128"/>
      <c r="O61" s="128"/>
    </row>
    <row r="62" spans="1:17" s="102" customFormat="1" ht="20.25" customHeight="1" x14ac:dyDescent="0.35">
      <c r="A62" s="107"/>
      <c r="B62" s="104" t="s">
        <v>184</v>
      </c>
      <c r="C62" s="108"/>
      <c r="D62" s="128"/>
      <c r="E62" s="128"/>
      <c r="F62" s="128"/>
      <c r="G62" s="128"/>
      <c r="H62" s="128"/>
      <c r="I62" s="128"/>
      <c r="J62" s="128"/>
      <c r="K62" s="128"/>
      <c r="L62" s="128"/>
      <c r="M62" s="128"/>
      <c r="N62" s="128"/>
      <c r="O62" s="128"/>
    </row>
    <row r="63" spans="1:17" s="102" customFormat="1" ht="20.25" customHeight="1" x14ac:dyDescent="0.35">
      <c r="A63" s="107"/>
      <c r="B63" s="104" t="s">
        <v>185</v>
      </c>
      <c r="C63" s="108"/>
      <c r="D63" s="128"/>
      <c r="E63" s="128"/>
      <c r="F63" s="128"/>
      <c r="G63" s="128"/>
      <c r="H63" s="128"/>
      <c r="I63" s="128"/>
      <c r="J63" s="128"/>
      <c r="K63" s="128"/>
      <c r="L63" s="128"/>
      <c r="M63" s="128"/>
      <c r="N63" s="128"/>
      <c r="O63" s="128"/>
    </row>
    <row r="64" spans="1:17" s="102" customFormat="1" ht="20.25" customHeight="1" x14ac:dyDescent="0.35">
      <c r="A64" s="107"/>
      <c r="B64" s="104" t="s">
        <v>186</v>
      </c>
      <c r="C64" s="108"/>
      <c r="D64" s="128"/>
      <c r="E64" s="128"/>
      <c r="F64" s="128"/>
      <c r="G64" s="128"/>
      <c r="H64" s="128"/>
      <c r="I64" s="128"/>
      <c r="J64" s="128"/>
      <c r="K64" s="128"/>
      <c r="L64" s="128"/>
      <c r="M64" s="128"/>
      <c r="N64" s="128"/>
      <c r="O64" s="128"/>
    </row>
    <row r="65" spans="1:15" s="102" customFormat="1" ht="20.25" customHeight="1" x14ac:dyDescent="0.35">
      <c r="A65" s="107"/>
      <c r="B65" s="104" t="s">
        <v>187</v>
      </c>
      <c r="C65" s="108"/>
      <c r="D65" s="128"/>
      <c r="E65" s="128"/>
      <c r="F65" s="128"/>
      <c r="G65" s="128"/>
      <c r="H65" s="128"/>
      <c r="I65" s="128"/>
      <c r="J65" s="128"/>
      <c r="K65" s="128"/>
      <c r="L65" s="128"/>
      <c r="M65" s="128"/>
      <c r="N65" s="128"/>
      <c r="O65" s="128"/>
    </row>
    <row r="66" spans="1:15" s="102" customFormat="1" ht="20.25" customHeight="1" x14ac:dyDescent="0.35">
      <c r="A66" s="107"/>
      <c r="B66" s="104" t="s">
        <v>188</v>
      </c>
      <c r="C66" s="108"/>
      <c r="D66" s="128"/>
      <c r="E66" s="128"/>
      <c r="F66" s="128"/>
      <c r="G66" s="128"/>
      <c r="H66" s="128"/>
      <c r="I66" s="128"/>
      <c r="J66" s="128"/>
      <c r="K66" s="128"/>
      <c r="L66" s="128"/>
      <c r="M66" s="128"/>
      <c r="N66" s="128"/>
      <c r="O66" s="128"/>
    </row>
    <row r="67" spans="1:15" s="102" customFormat="1" ht="20.25" customHeight="1" x14ac:dyDescent="0.35">
      <c r="A67" s="103" t="s">
        <v>189</v>
      </c>
      <c r="B67" s="104"/>
      <c r="C67" s="105">
        <f>SUM(C68:C69)</f>
        <v>0</v>
      </c>
      <c r="D67" s="128"/>
      <c r="E67" s="128"/>
      <c r="F67" s="128"/>
      <c r="G67" s="128"/>
      <c r="H67" s="128"/>
      <c r="I67" s="128"/>
      <c r="J67" s="128"/>
      <c r="K67" s="128"/>
      <c r="L67" s="128"/>
      <c r="M67" s="128"/>
      <c r="N67" s="128"/>
      <c r="O67" s="128"/>
    </row>
    <row r="68" spans="1:15" s="102" customFormat="1" ht="20.25" customHeight="1" x14ac:dyDescent="0.35">
      <c r="A68" s="107"/>
      <c r="B68" s="104" t="s">
        <v>190</v>
      </c>
      <c r="C68" s="108"/>
      <c r="D68" s="104"/>
      <c r="E68" s="104"/>
      <c r="F68" s="104"/>
      <c r="G68" s="104"/>
      <c r="H68" s="104"/>
      <c r="I68" s="104"/>
      <c r="J68" s="104"/>
      <c r="K68" s="104"/>
      <c r="L68" s="104"/>
      <c r="M68" s="104"/>
      <c r="N68" s="104"/>
      <c r="O68" s="106"/>
    </row>
    <row r="69" spans="1:15" s="102" customFormat="1" ht="20.25" customHeight="1" x14ac:dyDescent="0.35">
      <c r="A69" s="107"/>
      <c r="B69" s="104" t="s">
        <v>191</v>
      </c>
      <c r="C69" s="108"/>
      <c r="D69" s="104"/>
      <c r="E69" s="104"/>
      <c r="F69" s="104"/>
      <c r="G69" s="104"/>
      <c r="H69" s="104"/>
      <c r="I69" s="104"/>
      <c r="J69" s="104"/>
      <c r="K69" s="104"/>
      <c r="L69" s="104"/>
      <c r="M69" s="104"/>
      <c r="N69" s="104"/>
      <c r="O69" s="106"/>
    </row>
    <row r="72" spans="1:15" x14ac:dyDescent="0.25">
      <c r="A72" s="162" t="s">
        <v>192</v>
      </c>
      <c r="B72" s="162"/>
      <c r="C72" s="162"/>
      <c r="D72" s="162"/>
      <c r="E72" s="162"/>
      <c r="F72" s="162"/>
      <c r="G72" s="162"/>
      <c r="H72" s="162"/>
      <c r="I72" s="162"/>
      <c r="J72" s="162"/>
      <c r="K72" s="162"/>
      <c r="L72" s="162"/>
      <c r="M72" s="162"/>
      <c r="N72" s="162"/>
      <c r="O72" s="162"/>
    </row>
    <row r="73" spans="1:15" x14ac:dyDescent="0.25">
      <c r="A73" s="162"/>
      <c r="B73" s="162"/>
      <c r="C73" s="162"/>
      <c r="D73" s="162"/>
      <c r="E73" s="162"/>
      <c r="F73" s="162"/>
      <c r="G73" s="162"/>
      <c r="H73" s="162"/>
      <c r="I73" s="162"/>
      <c r="J73" s="162"/>
      <c r="K73" s="162"/>
      <c r="L73" s="162"/>
      <c r="M73" s="162"/>
      <c r="N73" s="162"/>
      <c r="O73" s="162"/>
    </row>
    <row r="74" spans="1:15" x14ac:dyDescent="0.25">
      <c r="A74" s="162"/>
      <c r="B74" s="162"/>
      <c r="C74" s="162"/>
      <c r="D74" s="162"/>
      <c r="E74" s="162"/>
      <c r="F74" s="162"/>
      <c r="G74" s="162"/>
      <c r="H74" s="162"/>
      <c r="I74" s="162"/>
      <c r="J74" s="162"/>
      <c r="K74" s="162"/>
      <c r="L74" s="162"/>
      <c r="M74" s="162"/>
      <c r="N74" s="162"/>
      <c r="O74" s="162"/>
    </row>
    <row r="75" spans="1:15" x14ac:dyDescent="0.25">
      <c r="A75" s="162"/>
      <c r="B75" s="162"/>
      <c r="C75" s="162"/>
      <c r="D75" s="162"/>
      <c r="E75" s="162"/>
      <c r="F75" s="162"/>
      <c r="G75" s="162"/>
      <c r="H75" s="162"/>
      <c r="I75" s="162"/>
      <c r="J75" s="162"/>
      <c r="K75" s="162"/>
      <c r="L75" s="162"/>
      <c r="M75" s="162"/>
      <c r="N75" s="162"/>
      <c r="O75" s="162"/>
    </row>
    <row r="76" spans="1:15" x14ac:dyDescent="0.25">
      <c r="A76" s="162"/>
      <c r="B76" s="162"/>
      <c r="C76" s="162"/>
      <c r="D76" s="162"/>
      <c r="E76" s="162"/>
      <c r="F76" s="162"/>
      <c r="G76" s="162"/>
      <c r="H76" s="162"/>
      <c r="I76" s="162"/>
      <c r="J76" s="162"/>
      <c r="K76" s="162"/>
      <c r="L76" s="162"/>
      <c r="M76" s="162"/>
      <c r="N76" s="162"/>
      <c r="O76" s="162"/>
    </row>
    <row r="77" spans="1:15" x14ac:dyDescent="0.25">
      <c r="A77" s="162"/>
      <c r="B77" s="162"/>
      <c r="C77" s="162"/>
      <c r="D77" s="162"/>
      <c r="E77" s="162"/>
      <c r="F77" s="162"/>
      <c r="G77" s="162"/>
      <c r="H77" s="162"/>
      <c r="I77" s="162"/>
      <c r="J77" s="162"/>
      <c r="K77" s="162"/>
      <c r="L77" s="162"/>
      <c r="M77" s="162"/>
      <c r="N77" s="162"/>
      <c r="O77" s="162"/>
    </row>
    <row r="78" spans="1:15" x14ac:dyDescent="0.25">
      <c r="A78" s="162"/>
      <c r="B78" s="162"/>
      <c r="C78" s="162"/>
      <c r="D78" s="162"/>
      <c r="E78" s="162"/>
      <c r="F78" s="162"/>
      <c r="G78" s="162"/>
      <c r="H78" s="162"/>
      <c r="I78" s="162"/>
      <c r="J78" s="162"/>
      <c r="K78" s="162"/>
      <c r="L78" s="162"/>
      <c r="M78" s="162"/>
      <c r="N78" s="162"/>
      <c r="O78" s="162"/>
    </row>
    <row r="79" spans="1:15" x14ac:dyDescent="0.25">
      <c r="A79" s="162"/>
      <c r="B79" s="162"/>
      <c r="C79" s="162"/>
      <c r="D79" s="162"/>
      <c r="E79" s="162"/>
      <c r="F79" s="162"/>
      <c r="G79" s="162"/>
      <c r="H79" s="162"/>
      <c r="I79" s="162"/>
      <c r="J79" s="162"/>
      <c r="K79" s="162"/>
      <c r="L79" s="162"/>
      <c r="M79" s="162"/>
      <c r="N79" s="162"/>
      <c r="O79" s="162"/>
    </row>
  </sheetData>
  <mergeCells count="6">
    <mergeCell ref="A72:O79"/>
    <mergeCell ref="A1:O1"/>
    <mergeCell ref="A2:O2"/>
    <mergeCell ref="A3:O3"/>
    <mergeCell ref="A5:B5"/>
    <mergeCell ref="A6:B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workbookViewId="0">
      <selection activeCell="B3" sqref="B3"/>
    </sheetView>
  </sheetViews>
  <sheetFormatPr baseColWidth="10" defaultColWidth="11.453125" defaultRowHeight="14.5" x14ac:dyDescent="0.35"/>
  <cols>
    <col min="1" max="1" width="54" style="64" customWidth="1"/>
    <col min="2" max="2" width="63.81640625" style="64" customWidth="1"/>
    <col min="3" max="16384" width="11.453125" style="64"/>
  </cols>
  <sheetData>
    <row r="1" spans="1:2" ht="15" thickBot="1" x14ac:dyDescent="0.4">
      <c r="A1" s="96" t="s">
        <v>111</v>
      </c>
      <c r="B1" s="97" t="s">
        <v>112</v>
      </c>
    </row>
    <row r="2" spans="1:2" ht="161.5" thickBot="1" x14ac:dyDescent="0.4">
      <c r="A2" s="98" t="s">
        <v>113</v>
      </c>
      <c r="B2" s="99" t="s">
        <v>199</v>
      </c>
    </row>
    <row r="3" spans="1:2" ht="80.25" customHeight="1" thickBot="1" x14ac:dyDescent="0.4">
      <c r="A3" s="98" t="s">
        <v>114</v>
      </c>
      <c r="B3" s="99" t="s">
        <v>115</v>
      </c>
    </row>
    <row r="4" spans="1:2" ht="46.5" thickBot="1" x14ac:dyDescent="0.4">
      <c r="A4" s="98" t="s">
        <v>116</v>
      </c>
      <c r="B4" s="99" t="s">
        <v>117</v>
      </c>
    </row>
  </sheetData>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7a A1 miles</vt:lpstr>
      <vt:lpstr>Formato 7b A1 INICIA miles</vt:lpstr>
      <vt:lpstr>Formato 7b A1 1A MOD miles</vt:lpstr>
      <vt:lpstr>Formato 7c A1 miles</vt:lpstr>
      <vt:lpstr>Formato 7d A1 miles</vt:lpstr>
      <vt:lpstr>Formato 7a A1</vt:lpstr>
      <vt:lpstr>Formato 7c A1</vt:lpstr>
      <vt:lpstr>CONAC 2</vt:lpstr>
      <vt:lpstr>CONAC 3</vt:lpstr>
      <vt:lpstr>'Formato 7a A1 miles'!Área_de_impresión</vt:lpstr>
      <vt:lpstr>'Formato 7b A1 INICIA miles'!Área_de_impresión</vt:lpstr>
      <vt:lpstr>'Formato 7c A1 miles'!Área_de_impresión</vt:lpstr>
      <vt:lpstr>'Formato 7d A1 miles'!Área_de_impresión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 Lissette Quintanilla Lazaro</dc:creator>
  <cp:lastModifiedBy>Karla Nelly Puente Rosales</cp:lastModifiedBy>
  <cp:lastPrinted>2024-11-26T15:14:52Z</cp:lastPrinted>
  <dcterms:created xsi:type="dcterms:W3CDTF">2018-02-15T16:21:15Z</dcterms:created>
  <dcterms:modified xsi:type="dcterms:W3CDTF">2024-11-28T16:54:12Z</dcterms:modified>
</cp:coreProperties>
</file>